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240" yWindow="105" windowWidth="14805" windowHeight="8010"/>
  </bookViews>
  <sheets>
    <sheet name="대유행 타임시트" sheetId="1" r:id="rId1"/>
  </sheets>
  <calcPr calcId="144525"/>
</workbook>
</file>

<file path=xl/calcChain.xml><?xml version="1.0" encoding="utf-8"?>
<calcChain xmlns="http://schemas.openxmlformats.org/spreadsheetml/2006/main">
  <c r="C5" i="1" l="1"/>
  <c r="K5" i="1" l="1"/>
  <c r="E5" i="1"/>
  <c r="G5" i="1"/>
  <c r="L5" i="1"/>
  <c r="M5" i="1"/>
  <c r="F5" i="1"/>
  <c r="I5" i="1"/>
  <c r="Q5" i="1"/>
  <c r="N5" i="1"/>
  <c r="J5" i="1"/>
  <c r="D5" i="1"/>
  <c r="H5" i="1"/>
  <c r="O5" i="1"/>
  <c r="P5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J21" i="1" l="1"/>
  <c r="K21" i="1"/>
  <c r="D21" i="1"/>
  <c r="M21" i="1"/>
  <c r="F21" i="1"/>
  <c r="G21" i="1"/>
  <c r="O21" i="1"/>
  <c r="H21" i="1"/>
  <c r="P21" i="1"/>
  <c r="I21" i="1"/>
  <c r="Q21" i="1"/>
  <c r="L21" i="1"/>
  <c r="E21" i="1"/>
  <c r="N21" i="1"/>
  <c r="J17" i="1"/>
  <c r="E17" i="1"/>
  <c r="N17" i="1"/>
  <c r="K17" i="1"/>
  <c r="D17" i="1"/>
  <c r="F17" i="1"/>
  <c r="G17" i="1"/>
  <c r="O17" i="1"/>
  <c r="H17" i="1"/>
  <c r="P17" i="1"/>
  <c r="I17" i="1"/>
  <c r="Q17" i="1"/>
  <c r="L17" i="1"/>
  <c r="M17" i="1"/>
  <c r="J25" i="1"/>
  <c r="L25" i="1"/>
  <c r="M25" i="1"/>
  <c r="K25" i="1"/>
  <c r="E25" i="1"/>
  <c r="F25" i="1"/>
  <c r="G25" i="1"/>
  <c r="O25" i="1"/>
  <c r="H25" i="1"/>
  <c r="P25" i="1"/>
  <c r="N25" i="1"/>
  <c r="I25" i="1"/>
  <c r="Q25" i="1"/>
  <c r="D25" i="1"/>
  <c r="D10" i="1"/>
  <c r="L10" i="1"/>
  <c r="P10" i="1"/>
  <c r="E10" i="1"/>
  <c r="M10" i="1"/>
  <c r="F10" i="1"/>
  <c r="N10" i="1"/>
  <c r="G10" i="1"/>
  <c r="I10" i="1"/>
  <c r="Q10" i="1"/>
  <c r="J10" i="1"/>
  <c r="K10" i="1"/>
  <c r="O10" i="1"/>
  <c r="H10" i="1"/>
  <c r="D18" i="1"/>
  <c r="L18" i="1"/>
  <c r="O18" i="1"/>
  <c r="E18" i="1"/>
  <c r="M18" i="1"/>
  <c r="F18" i="1"/>
  <c r="G18" i="1"/>
  <c r="I18" i="1"/>
  <c r="Q18" i="1"/>
  <c r="J18" i="1"/>
  <c r="H18" i="1"/>
  <c r="K18" i="1"/>
  <c r="N18" i="1"/>
  <c r="P18" i="1"/>
  <c r="F11" i="1"/>
  <c r="N11" i="1"/>
  <c r="I11" i="1"/>
  <c r="G11" i="1"/>
  <c r="O11" i="1"/>
  <c r="P11" i="1"/>
  <c r="Q11" i="1"/>
  <c r="K11" i="1"/>
  <c r="D11" i="1"/>
  <c r="L11" i="1"/>
  <c r="J11" i="1"/>
  <c r="E11" i="1"/>
  <c r="M11" i="1"/>
  <c r="H11" i="1"/>
  <c r="F19" i="1"/>
  <c r="N19" i="1"/>
  <c r="G19" i="1"/>
  <c r="O19" i="1"/>
  <c r="H19" i="1"/>
  <c r="Q19" i="1"/>
  <c r="J19" i="1"/>
  <c r="K19" i="1"/>
  <c r="D19" i="1"/>
  <c r="L19" i="1"/>
  <c r="E19" i="1"/>
  <c r="M19" i="1"/>
  <c r="P19" i="1"/>
  <c r="I19" i="1"/>
  <c r="F27" i="1"/>
  <c r="N27" i="1"/>
  <c r="H27" i="1"/>
  <c r="G27" i="1"/>
  <c r="O27" i="1"/>
  <c r="P27" i="1"/>
  <c r="J27" i="1"/>
  <c r="K27" i="1"/>
  <c r="D27" i="1"/>
  <c r="L27" i="1"/>
  <c r="I27" i="1"/>
  <c r="E27" i="1"/>
  <c r="M27" i="1"/>
  <c r="Q27" i="1"/>
  <c r="H12" i="1"/>
  <c r="P12" i="1"/>
  <c r="L12" i="1"/>
  <c r="I12" i="1"/>
  <c r="Q12" i="1"/>
  <c r="E12" i="1"/>
  <c r="M12" i="1"/>
  <c r="F12" i="1"/>
  <c r="N12" i="1"/>
  <c r="G12" i="1"/>
  <c r="O12" i="1"/>
  <c r="J12" i="1"/>
  <c r="K12" i="1"/>
  <c r="D12" i="1"/>
  <c r="H20" i="1"/>
  <c r="P20" i="1"/>
  <c r="J20" i="1"/>
  <c r="K20" i="1"/>
  <c r="D20" i="1"/>
  <c r="I20" i="1"/>
  <c r="Q20" i="1"/>
  <c r="E20" i="1"/>
  <c r="M20" i="1"/>
  <c r="F20" i="1"/>
  <c r="N20" i="1"/>
  <c r="L20" i="1"/>
  <c r="G20" i="1"/>
  <c r="O20" i="1"/>
  <c r="H28" i="1"/>
  <c r="P28" i="1"/>
  <c r="K28" i="1"/>
  <c r="I28" i="1"/>
  <c r="Q28" i="1"/>
  <c r="F28" i="1"/>
  <c r="N28" i="1"/>
  <c r="D28" i="1"/>
  <c r="G28" i="1"/>
  <c r="O28" i="1"/>
  <c r="J28" i="1"/>
  <c r="L28" i="1"/>
  <c r="E28" i="1"/>
  <c r="M28" i="1"/>
  <c r="J13" i="1"/>
  <c r="E13" i="1"/>
  <c r="K13" i="1"/>
  <c r="D13" i="1"/>
  <c r="M13" i="1"/>
  <c r="F13" i="1"/>
  <c r="G13" i="1"/>
  <c r="O13" i="1"/>
  <c r="H13" i="1"/>
  <c r="P13" i="1"/>
  <c r="N13" i="1"/>
  <c r="I13" i="1"/>
  <c r="Q13" i="1"/>
  <c r="L13" i="1"/>
  <c r="F23" i="1"/>
  <c r="N23" i="1"/>
  <c r="P23" i="1"/>
  <c r="Q23" i="1"/>
  <c r="G23" i="1"/>
  <c r="O23" i="1"/>
  <c r="I23" i="1"/>
  <c r="K23" i="1"/>
  <c r="D23" i="1"/>
  <c r="L23" i="1"/>
  <c r="J23" i="1"/>
  <c r="E23" i="1"/>
  <c r="M23" i="1"/>
  <c r="H23" i="1"/>
  <c r="D6" i="1"/>
  <c r="L6" i="1"/>
  <c r="N6" i="1"/>
  <c r="G6" i="1"/>
  <c r="E6" i="1"/>
  <c r="M6" i="1"/>
  <c r="F6" i="1"/>
  <c r="I6" i="1"/>
  <c r="Q6" i="1"/>
  <c r="J6" i="1"/>
  <c r="P6" i="1"/>
  <c r="K6" i="1"/>
  <c r="O6" i="1"/>
  <c r="H6" i="1"/>
  <c r="D14" i="1"/>
  <c r="L14" i="1"/>
  <c r="P14" i="1"/>
  <c r="E14" i="1"/>
  <c r="M14" i="1"/>
  <c r="N14" i="1"/>
  <c r="O14" i="1"/>
  <c r="I14" i="1"/>
  <c r="Q14" i="1"/>
  <c r="J14" i="1"/>
  <c r="K14" i="1"/>
  <c r="F14" i="1"/>
  <c r="G14" i="1"/>
  <c r="H14" i="1"/>
  <c r="D22" i="1"/>
  <c r="L22" i="1"/>
  <c r="G22" i="1"/>
  <c r="H22" i="1"/>
  <c r="E22" i="1"/>
  <c r="M22" i="1"/>
  <c r="F22" i="1"/>
  <c r="N22" i="1"/>
  <c r="P22" i="1"/>
  <c r="I22" i="1"/>
  <c r="Q22" i="1"/>
  <c r="J22" i="1"/>
  <c r="K22" i="1"/>
  <c r="O22" i="1"/>
  <c r="F7" i="1"/>
  <c r="N7" i="1"/>
  <c r="Q7" i="1"/>
  <c r="J7" i="1"/>
  <c r="G7" i="1"/>
  <c r="O7" i="1"/>
  <c r="P7" i="1"/>
  <c r="I7" i="1"/>
  <c r="K7" i="1"/>
  <c r="D7" i="1"/>
  <c r="L7" i="1"/>
  <c r="E7" i="1"/>
  <c r="M7" i="1"/>
  <c r="H7" i="1"/>
  <c r="F15" i="1"/>
  <c r="N15" i="1"/>
  <c r="I15" i="1"/>
  <c r="G15" i="1"/>
  <c r="O15" i="1"/>
  <c r="P15" i="1"/>
  <c r="J15" i="1"/>
  <c r="K15" i="1"/>
  <c r="D15" i="1"/>
  <c r="L15" i="1"/>
  <c r="E15" i="1"/>
  <c r="M15" i="1"/>
  <c r="H15" i="1"/>
  <c r="Q15" i="1"/>
  <c r="H8" i="1"/>
  <c r="P8" i="1"/>
  <c r="I8" i="1"/>
  <c r="Q8" i="1"/>
  <c r="K8" i="1"/>
  <c r="D8" i="1"/>
  <c r="E8" i="1"/>
  <c r="M8" i="1"/>
  <c r="F8" i="1"/>
  <c r="N8" i="1"/>
  <c r="G8" i="1"/>
  <c r="O8" i="1"/>
  <c r="J8" i="1"/>
  <c r="L8" i="1"/>
  <c r="H16" i="1"/>
  <c r="P16" i="1"/>
  <c r="I16" i="1"/>
  <c r="Q16" i="1"/>
  <c r="K16" i="1"/>
  <c r="E16" i="1"/>
  <c r="M16" i="1"/>
  <c r="F16" i="1"/>
  <c r="N16" i="1"/>
  <c r="D16" i="1"/>
  <c r="G16" i="1"/>
  <c r="O16" i="1"/>
  <c r="J16" i="1"/>
  <c r="L16" i="1"/>
  <c r="H24" i="1"/>
  <c r="P24" i="1"/>
  <c r="L24" i="1"/>
  <c r="I24" i="1"/>
  <c r="Q24" i="1"/>
  <c r="J24" i="1"/>
  <c r="E24" i="1"/>
  <c r="M24" i="1"/>
  <c r="F24" i="1"/>
  <c r="N24" i="1"/>
  <c r="G24" i="1"/>
  <c r="O24" i="1"/>
  <c r="K24" i="1"/>
  <c r="D24" i="1"/>
  <c r="J9" i="1"/>
  <c r="M9" i="1"/>
  <c r="F9" i="1"/>
  <c r="K9" i="1"/>
  <c r="D9" i="1"/>
  <c r="N9" i="1"/>
  <c r="G9" i="1"/>
  <c r="O9" i="1"/>
  <c r="H9" i="1"/>
  <c r="P9" i="1"/>
  <c r="I9" i="1"/>
  <c r="Q9" i="1"/>
  <c r="L9" i="1"/>
  <c r="E9" i="1"/>
  <c r="D26" i="1"/>
  <c r="L26" i="1"/>
  <c r="P26" i="1"/>
  <c r="E26" i="1"/>
  <c r="M26" i="1"/>
  <c r="F26" i="1"/>
  <c r="O26" i="1"/>
  <c r="I26" i="1"/>
  <c r="Q26" i="1"/>
  <c r="J26" i="1"/>
  <c r="K26" i="1"/>
  <c r="N26" i="1"/>
  <c r="G26" i="1"/>
  <c r="H26" i="1"/>
</calcChain>
</file>

<file path=xl/sharedStrings.xml><?xml version="1.0" encoding="utf-8"?>
<sst xmlns="http://schemas.openxmlformats.org/spreadsheetml/2006/main" count="47" uniqueCount="41">
  <si>
    <t>동지중해</t>
    <phoneticPr fontId="1" type="noConversion"/>
  </si>
  <si>
    <t>전염병</t>
  </si>
  <si>
    <t>호황</t>
  </si>
  <si>
    <t>축제</t>
  </si>
  <si>
    <t>사치</t>
  </si>
  <si>
    <t>대유행 종류</t>
  </si>
  <si>
    <t>발생 주기</t>
  </si>
  <si>
    <t>후원</t>
  </si>
  <si>
    <t>개발</t>
  </si>
  <si>
    <t>홍수</t>
  </si>
  <si>
    <t>전쟁</t>
  </si>
  <si>
    <t>시간</t>
    <phoneticPr fontId="1" type="noConversion"/>
  </si>
  <si>
    <t>날짜 기입</t>
    <phoneticPr fontId="1" type="noConversion"/>
  </si>
  <si>
    <t>대유행은 여러 유행이 뜨더라도 예산이 비싼(쿨타임이 긴) 것 만 2종으로 뜹니다.)</t>
    <phoneticPr fontId="1" type="noConversion"/>
  </si>
  <si>
    <t>제작자 : 태평양 1 Sleven // 정보 공유 및 도움 : 태평양 1 황산갈매기</t>
    <phoneticPr fontId="1" type="noConversion"/>
  </si>
  <si>
    <t>← 여기에 날짜입력</t>
    <phoneticPr fontId="1" type="noConversion"/>
  </si>
  <si>
    <t>북해</t>
    <phoneticPr fontId="1" type="noConversion"/>
  </si>
  <si>
    <t>대서양&amp;지중해</t>
    <phoneticPr fontId="1" type="noConversion"/>
  </si>
  <si>
    <t>서아프리카</t>
    <phoneticPr fontId="1" type="noConversion"/>
  </si>
  <si>
    <t>남아프리카</t>
    <phoneticPr fontId="1" type="noConversion"/>
  </si>
  <si>
    <t>동아프리카</t>
    <phoneticPr fontId="1" type="noConversion"/>
  </si>
  <si>
    <t>아라비아&amp;서인도</t>
    <phoneticPr fontId="1" type="noConversion"/>
  </si>
  <si>
    <t>동인도&amp;인도차이나</t>
    <phoneticPr fontId="1" type="noConversion"/>
  </si>
  <si>
    <t>동남아</t>
    <phoneticPr fontId="1" type="noConversion"/>
  </si>
  <si>
    <t>명</t>
    <phoneticPr fontId="1" type="noConversion"/>
  </si>
  <si>
    <t>일본&amp;조선</t>
    <phoneticPr fontId="1" type="noConversion"/>
  </si>
  <si>
    <t>호주</t>
    <phoneticPr fontId="1" type="noConversion"/>
  </si>
  <si>
    <t>카리브</t>
    <phoneticPr fontId="1" type="noConversion"/>
  </si>
  <si>
    <t>남미</t>
    <phoneticPr fontId="1" type="noConversion"/>
  </si>
  <si>
    <t>- 축제 : 식료품, 조미료, 염료</t>
    <phoneticPr fontId="1" type="noConversion"/>
  </si>
  <si>
    <t>- 전쟁 : 가축, 무기류, 총포류</t>
    <phoneticPr fontId="1" type="noConversion"/>
  </si>
  <si>
    <t>- 호황 : 귀금속, 미술품, 보석</t>
    <phoneticPr fontId="1" type="noConversion"/>
  </si>
  <si>
    <t>- 전염병 : 잡화, 의약품, 섬유</t>
    <phoneticPr fontId="1" type="noConversion"/>
  </si>
  <si>
    <t>- 사치 : 공예품, 향신료, 향료</t>
    <phoneticPr fontId="1" type="noConversion"/>
  </si>
  <si>
    <t>- 홍수 : 식료품, 공업품, 직물</t>
    <phoneticPr fontId="1" type="noConversion"/>
  </si>
  <si>
    <t>종류 상세</t>
    <phoneticPr fontId="1" type="noConversion"/>
  </si>
  <si>
    <t>- 후원 : 기호품, 공예품, 미술품</t>
    <phoneticPr fontId="1" type="noConversion"/>
  </si>
  <si>
    <t>- 개발 : 공업품, 광석, 주류(혹은 가축)</t>
    <phoneticPr fontId="1" type="noConversion"/>
  </si>
  <si>
    <t>해역차이</t>
    <phoneticPr fontId="1" type="noConversion"/>
  </si>
  <si>
    <t>고정상수</t>
    <phoneticPr fontId="1" type="noConversion"/>
  </si>
  <si>
    <t>제작일 : 2023-01-24 / 업데이트 2023-02-11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</si>
</sst>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.5"/>
      <color theme="1"/>
      <name val="맑은 고딕"/>
      <family val="2"/>
      <scheme val="minor"/>
    </font>
    <font>
      <sz val="11.5"/>
      <color theme="1"/>
      <name val="맑은 고딕"/>
      <family val="3"/>
      <charset val="129"/>
      <scheme val="minor"/>
    </font>
    <font>
      <b/>
      <sz val="11.5"/>
      <color rgb="FF000000"/>
      <name val="맑은 고딕"/>
      <family val="3"/>
      <charset val="129"/>
      <scheme val="major"/>
    </font>
    <font>
      <sz val="11.5"/>
      <color rgb="FF000000"/>
      <name val="맑은 고딕"/>
      <family val="3"/>
      <charset val="129"/>
      <scheme val="major"/>
    </font>
    <font>
      <sz val="11.5"/>
      <color theme="1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20" fontId="7" fillId="0" borderId="8" xfId="0" applyNumberFormat="1" applyFont="1" applyBorder="1" applyAlignment="1" applyProtection="1">
      <alignment horizontal="center" vertical="center"/>
      <protection hidden="1"/>
    </xf>
    <xf numFmtId="176" fontId="7" fillId="0" borderId="6" xfId="0" applyNumberFormat="1" applyFont="1" applyBorder="1" applyAlignment="1" applyProtection="1">
      <alignment horizontal="center" vertical="center"/>
      <protection hidden="1"/>
    </xf>
    <xf numFmtId="20" fontId="7" fillId="4" borderId="8" xfId="0" applyNumberFormat="1" applyFont="1" applyFill="1" applyBorder="1" applyAlignment="1" applyProtection="1">
      <alignment horizontal="center" vertical="center"/>
      <protection hidden="1"/>
    </xf>
    <xf numFmtId="176" fontId="7" fillId="4" borderId="6" xfId="0" applyNumberFormat="1" applyFont="1" applyFill="1" applyBorder="1" applyAlignment="1" applyProtection="1">
      <alignment horizontal="center" vertical="center"/>
      <protection hidden="1"/>
    </xf>
    <xf numFmtId="20" fontId="7" fillId="0" borderId="9" xfId="0" applyNumberFormat="1" applyFont="1" applyBorder="1" applyAlignment="1" applyProtection="1">
      <alignment horizontal="center" vertical="center"/>
      <protection hidden="1"/>
    </xf>
    <xf numFmtId="176" fontId="7" fillId="0" borderId="7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9" fillId="8" borderId="16" xfId="0" applyFont="1" applyFill="1" applyBorder="1" applyAlignment="1" applyProtection="1">
      <alignment horizontal="center" vertical="center" wrapText="1"/>
      <protection hidden="1"/>
    </xf>
    <xf numFmtId="0" fontId="9" fillId="7" borderId="11" xfId="0" applyFont="1" applyFill="1" applyBorder="1" applyAlignment="1" applyProtection="1">
      <alignment horizontal="center" vertical="center" wrapText="1"/>
      <protection hidden="1"/>
    </xf>
    <xf numFmtId="0" fontId="9" fillId="8" borderId="18" xfId="0" applyFont="1" applyFill="1" applyBorder="1" applyAlignment="1" applyProtection="1">
      <alignment horizontal="center" vertical="center" wrapText="1"/>
      <protection hidden="1"/>
    </xf>
    <xf numFmtId="0" fontId="9" fillId="7" borderId="19" xfId="0" applyFont="1" applyFill="1" applyBorder="1" applyAlignment="1" applyProtection="1">
      <alignment horizontal="center" vertical="center" wrapText="1"/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0" fontId="3" fillId="5" borderId="22" xfId="0" applyFont="1" applyFill="1" applyBorder="1" applyAlignment="1" applyProtection="1">
      <alignment horizontal="center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10" fillId="9" borderId="21" xfId="0" applyFont="1" applyFill="1" applyBorder="1" applyAlignment="1" applyProtection="1">
      <alignment horizontal="center"/>
      <protection hidden="1"/>
    </xf>
    <xf numFmtId="0" fontId="10" fillId="9" borderId="22" xfId="0" applyFont="1" applyFill="1" applyBorder="1" applyAlignment="1" applyProtection="1">
      <alignment horizontal="center"/>
      <protection hidden="1"/>
    </xf>
    <xf numFmtId="0" fontId="10" fillId="9" borderId="10" xfId="0" applyFont="1" applyFill="1" applyBorder="1" applyAlignment="1" applyProtection="1">
      <alignment horizontal="center"/>
      <protection hidden="1"/>
    </xf>
    <xf numFmtId="0" fontId="9" fillId="0" borderId="19" xfId="0" quotePrefix="1" applyFont="1" applyBorder="1" applyAlignment="1" applyProtection="1">
      <alignment horizontal="left" vertical="center" wrapText="1" indent="1"/>
      <protection hidden="1"/>
    </xf>
    <xf numFmtId="0" fontId="9" fillId="0" borderId="20" xfId="0" applyFont="1" applyBorder="1" applyAlignment="1" applyProtection="1">
      <alignment horizontal="left" vertical="center" wrapText="1" indent="1"/>
      <protection hidden="1"/>
    </xf>
    <xf numFmtId="0" fontId="9" fillId="0" borderId="11" xfId="0" quotePrefix="1" applyFont="1" applyBorder="1" applyAlignment="1" applyProtection="1">
      <alignment horizontal="left" vertical="center" wrapText="1" indent="1"/>
      <protection hidden="1"/>
    </xf>
    <xf numFmtId="0" fontId="9" fillId="0" borderId="17" xfId="0" applyFont="1" applyBorder="1" applyAlignment="1" applyProtection="1">
      <alignment horizontal="left" vertical="center" wrapText="1" indent="1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20" fontId="7" fillId="0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20" fontId="7" fillId="4" borderId="27" xfId="0" applyNumberFormat="1" applyFont="1" applyFill="1" applyBorder="1" applyAlignment="1" applyProtection="1">
      <alignment horizontal="center" vertical="center"/>
      <protection hidden="1"/>
    </xf>
    <xf numFmtId="176" fontId="7" fillId="4" borderId="28" xfId="0" applyNumberFormat="1" applyFont="1" applyFill="1" applyBorder="1" applyAlignment="1" applyProtection="1">
      <alignment horizontal="center" vertical="center"/>
      <protection hidden="1"/>
    </xf>
    <xf numFmtId="0" fontId="7" fillId="4" borderId="29" xfId="0" applyFont="1" applyFill="1" applyBorder="1" applyAlignment="1" applyProtection="1">
      <alignment horizontal="center" vertical="center"/>
      <protection hidden="1"/>
    </xf>
    <xf numFmtId="0" fontId="7" fillId="4" borderId="30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14" fontId="4" fillId="3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showGridLines="0" tabSelected="1" zoomScale="85" zoomScaleNormal="85" workbookViewId="0">
      <pane xSplit="3" topLeftCell="D1" activePane="topRight" state="frozen"/>
      <selection pane="topRight" activeCell="E14" sqref="E14"/>
    </sheetView>
  </sheetViews>
  <sheetFormatPr defaultRowHeight="16.5" x14ac:dyDescent="0.3"/>
  <cols>
    <col min="1" max="1" width="1.125" style="1" customWidth="1"/>
    <col min="2" max="2" width="7.375" style="1" customWidth="1"/>
    <col min="3" max="3" width="8.125" style="1" hidden="1" customWidth="1"/>
    <col min="4" max="17" width="17.125" style="1" customWidth="1"/>
    <col min="18" max="16384" width="9" style="1"/>
  </cols>
  <sheetData>
    <row r="1" spans="2:17" ht="18" customHeight="1" thickBot="1" x14ac:dyDescent="0.35">
      <c r="D1" s="3" t="s">
        <v>12</v>
      </c>
      <c r="E1" s="47">
        <v>44968</v>
      </c>
      <c r="F1" s="4" t="s">
        <v>15</v>
      </c>
      <c r="H1" s="30" t="s">
        <v>13</v>
      </c>
      <c r="I1" s="30"/>
      <c r="J1" s="30"/>
      <c r="K1" s="30"/>
      <c r="L1" s="30"/>
      <c r="O1" s="20" t="s">
        <v>40</v>
      </c>
      <c r="P1" s="21"/>
      <c r="Q1" s="22"/>
    </row>
    <row r="2" spans="2:17" ht="12.75" customHeight="1" thickBot="1" x14ac:dyDescent="0.35"/>
    <row r="3" spans="2:17" ht="15.75" hidden="1" customHeight="1" x14ac:dyDescent="0.3">
      <c r="C3" s="1" t="s">
        <v>38</v>
      </c>
      <c r="D3" s="1">
        <v>-1</v>
      </c>
      <c r="E3" s="1">
        <v>-2</v>
      </c>
      <c r="F3" s="1">
        <v>-3</v>
      </c>
      <c r="G3" s="1">
        <v>-4</v>
      </c>
      <c r="H3" s="1">
        <v>-5</v>
      </c>
      <c r="I3" s="1">
        <v>-6</v>
      </c>
      <c r="J3" s="1">
        <v>-7</v>
      </c>
      <c r="K3" s="1">
        <v>-8</v>
      </c>
      <c r="L3" s="1">
        <v>-9</v>
      </c>
      <c r="M3" s="1">
        <v>-10</v>
      </c>
      <c r="N3" s="1">
        <v>-11</v>
      </c>
      <c r="O3" s="1">
        <v>-12</v>
      </c>
      <c r="P3" s="1">
        <v>-15</v>
      </c>
      <c r="Q3" s="1">
        <v>-16</v>
      </c>
    </row>
    <row r="4" spans="2:17" ht="18" customHeight="1" thickBot="1" x14ac:dyDescent="0.35">
      <c r="B4" s="36" t="s">
        <v>11</v>
      </c>
      <c r="C4" s="37" t="s">
        <v>39</v>
      </c>
      <c r="D4" s="38" t="s">
        <v>16</v>
      </c>
      <c r="E4" s="38" t="s">
        <v>0</v>
      </c>
      <c r="F4" s="38" t="s">
        <v>17</v>
      </c>
      <c r="G4" s="38" t="s">
        <v>18</v>
      </c>
      <c r="H4" s="38" t="s">
        <v>19</v>
      </c>
      <c r="I4" s="38" t="s">
        <v>20</v>
      </c>
      <c r="J4" s="38" t="s">
        <v>21</v>
      </c>
      <c r="K4" s="38" t="s">
        <v>22</v>
      </c>
      <c r="L4" s="38" t="s">
        <v>23</v>
      </c>
      <c r="M4" s="38" t="s">
        <v>24</v>
      </c>
      <c r="N4" s="38" t="s">
        <v>25</v>
      </c>
      <c r="O4" s="38" t="s">
        <v>26</v>
      </c>
      <c r="P4" s="38" t="s">
        <v>28</v>
      </c>
      <c r="Q4" s="39" t="s">
        <v>27</v>
      </c>
    </row>
    <row r="5" spans="2:17" ht="18" customHeight="1" x14ac:dyDescent="0.3">
      <c r="B5" s="40">
        <v>0</v>
      </c>
      <c r="C5" s="41">
        <f>($E$1-44950)*24+1000</f>
        <v>1432</v>
      </c>
      <c r="D5" s="42" t="str">
        <f>IFERROR(RIGHT(IF(MOD($C5+D$3,2)=0,"축제 ","")&amp;IF(MOD($C5+D$3,3)=0,"전염병 ","")&amp;IF(MOD($C5+D$3,5)=0,"홍수 ","")&amp;IF(MOD($C5+D$3,7)=0,"전쟁 ","")&amp;IF(MOD($C5+D$3,11)=0,"후원 ","")&amp;IF(MOD($C5+D$3,13)=0,"개발 ","")&amp;IF(MOD($C5+D$3,17)=0,"호황 ","")&amp;IF(MOD($C5+D$3,19)=0,"사치 ",""),FIND(" ",IF(MOD($C5+D$3,2)=0,"축제 ","")&amp;IF(MOD($C5+D$3,3)=0,"전병 ","")&amp;IF(MOD($C5+D$3,5)=0,"홍수 ","")&amp;IF(MOD($C5+D$3,7)=0,"전쟁 ","")&amp;IF(MOD($C5+D$3,11)=0,"후원 ","")&amp;IF(MOD($C5+D$3,13)=0,"개발 ","")&amp;IF(MOD($C5+D$3,17)=0,"호황 ","")&amp;IF(MOD($C5+D$3,19)=0,"사치 ",""),1)+4),"")</f>
        <v xml:space="preserve">전염병 </v>
      </c>
      <c r="E5" s="42" t="str">
        <f t="shared" ref="E5:Q20" si="0">IFERROR(RIGHT(IF(MOD($C5+E$3,2)=0,"축제 ","")&amp;IF(MOD($C5+E$3,3)=0,"전염병 ","")&amp;IF(MOD($C5+E$3,5)=0,"홍수 ","")&amp;IF(MOD($C5+E$3,7)=0,"전쟁 ","")&amp;IF(MOD($C5+E$3,11)=0,"후원 ","")&amp;IF(MOD($C5+E$3,13)=0,"개발 ","")&amp;IF(MOD($C5+E$3,17)=0,"호황 ","")&amp;IF(MOD($C5+E$3,19)=0,"사치 ",""),FIND(" ",IF(MOD($C5+E$3,2)=0,"축제 ","")&amp;IF(MOD($C5+E$3,3)=0,"전병 ","")&amp;IF(MOD($C5+E$3,5)=0,"홍수 ","")&amp;IF(MOD($C5+E$3,7)=0,"전쟁 ","")&amp;IF(MOD($C5+E$3,11)=0,"후원 ","")&amp;IF(MOD($C5+E$3,13)=0,"개발 ","")&amp;IF(MOD($C5+E$3,17)=0,"호황 ","")&amp;IF(MOD($C5+E$3,19)=0,"사치 ",""),1)+4),"")</f>
        <v xml:space="preserve"> 후원 개발 </v>
      </c>
      <c r="F5" s="42" t="str">
        <f t="shared" si="0"/>
        <v/>
      </c>
      <c r="G5" s="42" t="str">
        <f t="shared" si="0"/>
        <v xml:space="preserve"> 전쟁 호황 </v>
      </c>
      <c r="H5" s="42" t="str">
        <f t="shared" si="0"/>
        <v/>
      </c>
      <c r="I5" s="42" t="str">
        <f t="shared" si="0"/>
        <v xml:space="preserve">축제 </v>
      </c>
      <c r="J5" s="42" t="str">
        <f t="shared" si="0"/>
        <v xml:space="preserve"> 홍수 사치 </v>
      </c>
      <c r="K5" s="42" t="str">
        <f t="shared" si="0"/>
        <v xml:space="preserve">축제 </v>
      </c>
      <c r="L5" s="42" t="str">
        <f t="shared" si="0"/>
        <v/>
      </c>
      <c r="M5" s="42" t="str">
        <f t="shared" si="0"/>
        <v xml:space="preserve">축제 전염병 </v>
      </c>
      <c r="N5" s="42" t="str">
        <f t="shared" si="0"/>
        <v xml:space="preserve">전쟁 </v>
      </c>
      <c r="O5" s="42" t="str">
        <f t="shared" si="0"/>
        <v xml:space="preserve">축제 홍수 </v>
      </c>
      <c r="P5" s="42" t="str">
        <f t="shared" si="0"/>
        <v xml:space="preserve">개발 </v>
      </c>
      <c r="Q5" s="43" t="str">
        <f t="shared" si="0"/>
        <v xml:space="preserve">축제 전염병 </v>
      </c>
    </row>
    <row r="6" spans="2:17" ht="18" customHeight="1" x14ac:dyDescent="0.3">
      <c r="B6" s="33">
        <v>4.1666666666666699E-2</v>
      </c>
      <c r="C6" s="34">
        <f>($E$1-44950)*24+1001</f>
        <v>1433</v>
      </c>
      <c r="D6" s="35" t="str">
        <f t="shared" ref="D6:Q28" si="1">IFERROR(RIGHT(IF(MOD($C6+D$3,2)=0,"축제 ","")&amp;IF(MOD($C6+D$3,3)=0,"전염병 ","")&amp;IF(MOD($C6+D$3,5)=0,"홍수 ","")&amp;IF(MOD($C6+D$3,7)=0,"전쟁 ","")&amp;IF(MOD($C6+D$3,11)=0,"후원 ","")&amp;IF(MOD($C6+D$3,13)=0,"개발 ","")&amp;IF(MOD($C6+D$3,17)=0,"호황 ","")&amp;IF(MOD($C6+D$3,19)=0,"사치 ",""),FIND(" ",IF(MOD($C6+D$3,2)=0,"축제 ","")&amp;IF(MOD($C6+D$3,3)=0,"전병 ","")&amp;IF(MOD($C6+D$3,5)=0,"홍수 ","")&amp;IF(MOD($C6+D$3,7)=0,"전쟁 ","")&amp;IF(MOD($C6+D$3,11)=0,"후원 ","")&amp;IF(MOD($C6+D$3,13)=0,"개발 ","")&amp;IF(MOD($C6+D$3,17)=0,"호황 ","")&amp;IF(MOD($C6+D$3,19)=0,"사치 ",""),1)+4),"")</f>
        <v xml:space="preserve">축제 </v>
      </c>
      <c r="E6" s="35" t="str">
        <f t="shared" si="0"/>
        <v xml:space="preserve">전염병 </v>
      </c>
      <c r="F6" s="35" t="str">
        <f t="shared" si="0"/>
        <v xml:space="preserve"> 후원 개발 </v>
      </c>
      <c r="G6" s="35" t="str">
        <f t="shared" si="0"/>
        <v/>
      </c>
      <c r="H6" s="35" t="str">
        <f t="shared" si="0"/>
        <v xml:space="preserve"> 전쟁 호황 </v>
      </c>
      <c r="I6" s="35" t="str">
        <f t="shared" si="0"/>
        <v/>
      </c>
      <c r="J6" s="35" t="str">
        <f t="shared" si="0"/>
        <v xml:space="preserve">축제 </v>
      </c>
      <c r="K6" s="35" t="str">
        <f t="shared" si="0"/>
        <v xml:space="preserve"> 홍수 사치 </v>
      </c>
      <c r="L6" s="35" t="str">
        <f t="shared" si="0"/>
        <v xml:space="preserve">축제 </v>
      </c>
      <c r="M6" s="35" t="str">
        <f t="shared" si="0"/>
        <v/>
      </c>
      <c r="N6" s="35" t="str">
        <f t="shared" si="0"/>
        <v xml:space="preserve">축제 전염병 </v>
      </c>
      <c r="O6" s="35" t="str">
        <f t="shared" si="0"/>
        <v xml:space="preserve">전쟁 </v>
      </c>
      <c r="P6" s="35" t="str">
        <f t="shared" si="0"/>
        <v xml:space="preserve">축제 </v>
      </c>
      <c r="Q6" s="44" t="str">
        <f t="shared" si="0"/>
        <v xml:space="preserve">개발 </v>
      </c>
    </row>
    <row r="7" spans="2:17" ht="18" customHeight="1" x14ac:dyDescent="0.3">
      <c r="B7" s="9">
        <v>8.3333333333333398E-2</v>
      </c>
      <c r="C7" s="10">
        <f>($E$1-44950)*24+1002</f>
        <v>1434</v>
      </c>
      <c r="D7" s="5" t="str">
        <f t="shared" si="1"/>
        <v/>
      </c>
      <c r="E7" s="5" t="str">
        <f t="shared" si="0"/>
        <v xml:space="preserve">축제 </v>
      </c>
      <c r="F7" s="5" t="str">
        <f t="shared" si="0"/>
        <v xml:space="preserve">전염병 </v>
      </c>
      <c r="G7" s="5" t="str">
        <f t="shared" si="0"/>
        <v xml:space="preserve"> 후원 개발 </v>
      </c>
      <c r="H7" s="5" t="str">
        <f t="shared" si="0"/>
        <v/>
      </c>
      <c r="I7" s="5" t="str">
        <f t="shared" si="0"/>
        <v xml:space="preserve"> 전쟁 호황 </v>
      </c>
      <c r="J7" s="5" t="str">
        <f t="shared" si="0"/>
        <v/>
      </c>
      <c r="K7" s="5" t="str">
        <f t="shared" si="0"/>
        <v xml:space="preserve">축제 </v>
      </c>
      <c r="L7" s="5" t="str">
        <f t="shared" si="0"/>
        <v xml:space="preserve"> 홍수 사치 </v>
      </c>
      <c r="M7" s="5" t="str">
        <f t="shared" si="0"/>
        <v xml:space="preserve">축제 </v>
      </c>
      <c r="N7" s="5" t="str">
        <f t="shared" si="0"/>
        <v/>
      </c>
      <c r="O7" s="5" t="str">
        <f t="shared" si="0"/>
        <v xml:space="preserve">축제 전염병 </v>
      </c>
      <c r="P7" s="5" t="str">
        <f t="shared" si="0"/>
        <v xml:space="preserve">전염병 후원 </v>
      </c>
      <c r="Q7" s="6" t="str">
        <f t="shared" si="0"/>
        <v xml:space="preserve">축제 </v>
      </c>
    </row>
    <row r="8" spans="2:17" ht="18" customHeight="1" x14ac:dyDescent="0.3">
      <c r="B8" s="33">
        <v>0.125</v>
      </c>
      <c r="C8" s="34">
        <f>($E$1-44950)*24+1003</f>
        <v>1435</v>
      </c>
      <c r="D8" s="35" t="str">
        <f t="shared" si="1"/>
        <v xml:space="preserve">축제 전염병 </v>
      </c>
      <c r="E8" s="35" t="str">
        <f t="shared" si="0"/>
        <v/>
      </c>
      <c r="F8" s="35" t="str">
        <f t="shared" si="0"/>
        <v xml:space="preserve">축제 </v>
      </c>
      <c r="G8" s="35" t="str">
        <f t="shared" si="0"/>
        <v xml:space="preserve">전염병 </v>
      </c>
      <c r="H8" s="35" t="str">
        <f t="shared" si="0"/>
        <v xml:space="preserve"> 후원 개발 </v>
      </c>
      <c r="I8" s="35" t="str">
        <f t="shared" si="0"/>
        <v/>
      </c>
      <c r="J8" s="35" t="str">
        <f t="shared" si="0"/>
        <v xml:space="preserve"> 전쟁 호황 </v>
      </c>
      <c r="K8" s="35" t="str">
        <f t="shared" si="0"/>
        <v/>
      </c>
      <c r="L8" s="35" t="str">
        <f t="shared" si="0"/>
        <v xml:space="preserve">축제 </v>
      </c>
      <c r="M8" s="35" t="str">
        <f t="shared" si="0"/>
        <v xml:space="preserve"> 홍수 사치 </v>
      </c>
      <c r="N8" s="35" t="str">
        <f t="shared" si="0"/>
        <v xml:space="preserve">축제 </v>
      </c>
      <c r="O8" s="35" t="str">
        <f t="shared" si="0"/>
        <v/>
      </c>
      <c r="P8" s="35" t="str">
        <f t="shared" si="0"/>
        <v xml:space="preserve">축제 홍수 </v>
      </c>
      <c r="Q8" s="44" t="str">
        <f t="shared" si="0"/>
        <v xml:space="preserve">전염병 후원 </v>
      </c>
    </row>
    <row r="9" spans="2:17" ht="18" customHeight="1" x14ac:dyDescent="0.3">
      <c r="B9" s="9">
        <v>0.16666666666666699</v>
      </c>
      <c r="C9" s="10">
        <f>($E$1-44950)*24+1004</f>
        <v>1436</v>
      </c>
      <c r="D9" s="5" t="str">
        <f t="shared" si="1"/>
        <v xml:space="preserve">홍수 전쟁 </v>
      </c>
      <c r="E9" s="5" t="str">
        <f t="shared" si="0"/>
        <v xml:space="preserve">축제 전염병 </v>
      </c>
      <c r="F9" s="5" t="str">
        <f t="shared" si="0"/>
        <v/>
      </c>
      <c r="G9" s="5" t="str">
        <f t="shared" si="0"/>
        <v xml:space="preserve">축제 </v>
      </c>
      <c r="H9" s="5" t="str">
        <f t="shared" si="0"/>
        <v xml:space="preserve">전염병 </v>
      </c>
      <c r="I9" s="5" t="str">
        <f t="shared" si="0"/>
        <v xml:space="preserve"> 후원 개발 </v>
      </c>
      <c r="J9" s="5" t="str">
        <f t="shared" si="0"/>
        <v/>
      </c>
      <c r="K9" s="5" t="str">
        <f t="shared" si="0"/>
        <v xml:space="preserve"> 전쟁 호황 </v>
      </c>
      <c r="L9" s="5" t="str">
        <f t="shared" si="0"/>
        <v/>
      </c>
      <c r="M9" s="5" t="str">
        <f t="shared" si="0"/>
        <v xml:space="preserve">축제 </v>
      </c>
      <c r="N9" s="5" t="str">
        <f t="shared" si="0"/>
        <v xml:space="preserve"> 홍수 사치 </v>
      </c>
      <c r="O9" s="5" t="str">
        <f t="shared" si="0"/>
        <v xml:space="preserve">축제 </v>
      </c>
      <c r="P9" s="5" t="str">
        <f t="shared" si="0"/>
        <v xml:space="preserve">전쟁 </v>
      </c>
      <c r="Q9" s="6" t="str">
        <f t="shared" si="0"/>
        <v xml:space="preserve">축제 홍수 </v>
      </c>
    </row>
    <row r="10" spans="2:17" ht="18" customHeight="1" x14ac:dyDescent="0.3">
      <c r="B10" s="33">
        <v>0.20833333333333301</v>
      </c>
      <c r="C10" s="34">
        <f>($E$1-44950)*24+1005</f>
        <v>1437</v>
      </c>
      <c r="D10" s="35" t="str">
        <f t="shared" si="1"/>
        <v xml:space="preserve">축제 </v>
      </c>
      <c r="E10" s="35" t="str">
        <f t="shared" si="0"/>
        <v xml:space="preserve">홍수 전쟁 </v>
      </c>
      <c r="F10" s="35" t="str">
        <f t="shared" si="0"/>
        <v xml:space="preserve">축제 전염병 </v>
      </c>
      <c r="G10" s="35" t="str">
        <f t="shared" si="0"/>
        <v/>
      </c>
      <c r="H10" s="35" t="str">
        <f t="shared" si="0"/>
        <v xml:space="preserve">축제 </v>
      </c>
      <c r="I10" s="35" t="str">
        <f t="shared" si="0"/>
        <v xml:space="preserve">전염병 </v>
      </c>
      <c r="J10" s="35" t="str">
        <f t="shared" si="0"/>
        <v xml:space="preserve"> 후원 개발 </v>
      </c>
      <c r="K10" s="35" t="str">
        <f t="shared" si="0"/>
        <v/>
      </c>
      <c r="L10" s="35" t="str">
        <f t="shared" si="0"/>
        <v xml:space="preserve"> 전쟁 호황 </v>
      </c>
      <c r="M10" s="35" t="str">
        <f t="shared" si="0"/>
        <v/>
      </c>
      <c r="N10" s="35" t="str">
        <f t="shared" si="0"/>
        <v xml:space="preserve">축제 </v>
      </c>
      <c r="O10" s="35" t="str">
        <f t="shared" si="0"/>
        <v xml:space="preserve"> 홍수 사치 </v>
      </c>
      <c r="P10" s="35" t="str">
        <f t="shared" si="0"/>
        <v xml:space="preserve">축제 전염병 </v>
      </c>
      <c r="Q10" s="44" t="str">
        <f t="shared" si="0"/>
        <v xml:space="preserve">전쟁 </v>
      </c>
    </row>
    <row r="11" spans="2:17" ht="18" customHeight="1" x14ac:dyDescent="0.3">
      <c r="B11" s="9">
        <v>0.25</v>
      </c>
      <c r="C11" s="10">
        <f>($E$1-44950)*24+1006</f>
        <v>1438</v>
      </c>
      <c r="D11" s="5" t="str">
        <f t="shared" si="1"/>
        <v xml:space="preserve">전염병 </v>
      </c>
      <c r="E11" s="5" t="str">
        <f t="shared" si="0"/>
        <v xml:space="preserve">축제 </v>
      </c>
      <c r="F11" s="5" t="str">
        <f t="shared" si="0"/>
        <v xml:space="preserve">홍수 전쟁 </v>
      </c>
      <c r="G11" s="5" t="str">
        <f t="shared" si="0"/>
        <v xml:space="preserve">축제 전염병 </v>
      </c>
      <c r="H11" s="5" t="str">
        <f t="shared" si="0"/>
        <v/>
      </c>
      <c r="I11" s="5" t="str">
        <f t="shared" si="0"/>
        <v xml:space="preserve">축제 </v>
      </c>
      <c r="J11" s="5" t="str">
        <f t="shared" si="0"/>
        <v xml:space="preserve">전염병 </v>
      </c>
      <c r="K11" s="5" t="str">
        <f t="shared" si="0"/>
        <v xml:space="preserve"> 후원 개발 </v>
      </c>
      <c r="L11" s="5" t="str">
        <f t="shared" si="0"/>
        <v/>
      </c>
      <c r="M11" s="5" t="str">
        <f t="shared" si="0"/>
        <v xml:space="preserve"> 전쟁 호황 </v>
      </c>
      <c r="N11" s="5" t="str">
        <f t="shared" si="0"/>
        <v/>
      </c>
      <c r="O11" s="5" t="str">
        <f t="shared" si="0"/>
        <v xml:space="preserve">축제 </v>
      </c>
      <c r="P11" s="5" t="str">
        <f t="shared" si="0"/>
        <v/>
      </c>
      <c r="Q11" s="6" t="str">
        <f t="shared" si="0"/>
        <v xml:space="preserve">축제 전염병 </v>
      </c>
    </row>
    <row r="12" spans="2:17" ht="18" customHeight="1" x14ac:dyDescent="0.3">
      <c r="B12" s="33">
        <v>0.29166666666666702</v>
      </c>
      <c r="C12" s="34">
        <f>($E$1-44950)*24+1007</f>
        <v>1439</v>
      </c>
      <c r="D12" s="35" t="str">
        <f t="shared" si="1"/>
        <v xml:space="preserve">축제 </v>
      </c>
      <c r="E12" s="35" t="str">
        <f t="shared" si="0"/>
        <v xml:space="preserve">전염병 </v>
      </c>
      <c r="F12" s="35" t="str">
        <f t="shared" si="0"/>
        <v xml:space="preserve">축제 </v>
      </c>
      <c r="G12" s="35" t="str">
        <f t="shared" si="0"/>
        <v xml:space="preserve">홍수 전쟁 </v>
      </c>
      <c r="H12" s="35" t="str">
        <f t="shared" si="0"/>
        <v xml:space="preserve">축제 전염병 </v>
      </c>
      <c r="I12" s="35" t="str">
        <f t="shared" si="0"/>
        <v/>
      </c>
      <c r="J12" s="35" t="str">
        <f t="shared" si="0"/>
        <v xml:space="preserve">축제 </v>
      </c>
      <c r="K12" s="35" t="str">
        <f t="shared" si="0"/>
        <v xml:space="preserve">전염병 </v>
      </c>
      <c r="L12" s="35" t="str">
        <f t="shared" si="0"/>
        <v xml:space="preserve"> 후원 개발 </v>
      </c>
      <c r="M12" s="35" t="str">
        <f t="shared" si="0"/>
        <v/>
      </c>
      <c r="N12" s="35" t="str">
        <f t="shared" si="0"/>
        <v xml:space="preserve"> 전쟁 호황 </v>
      </c>
      <c r="O12" s="35" t="str">
        <f t="shared" si="0"/>
        <v/>
      </c>
      <c r="P12" s="35" t="str">
        <f t="shared" si="0"/>
        <v xml:space="preserve">축제 </v>
      </c>
      <c r="Q12" s="44" t="str">
        <f t="shared" si="0"/>
        <v/>
      </c>
    </row>
    <row r="13" spans="2:17" ht="18" customHeight="1" x14ac:dyDescent="0.3">
      <c r="B13" s="9">
        <v>0.33333333333333398</v>
      </c>
      <c r="C13" s="10">
        <f>($E$1-44950)*24+1008</f>
        <v>1440</v>
      </c>
      <c r="D13" s="5" t="str">
        <f t="shared" si="1"/>
        <v/>
      </c>
      <c r="E13" s="5" t="str">
        <f t="shared" si="0"/>
        <v xml:space="preserve">축제 </v>
      </c>
      <c r="F13" s="5" t="str">
        <f t="shared" si="0"/>
        <v xml:space="preserve">전염병 </v>
      </c>
      <c r="G13" s="5" t="str">
        <f t="shared" si="0"/>
        <v xml:space="preserve">축제 </v>
      </c>
      <c r="H13" s="5" t="str">
        <f t="shared" si="0"/>
        <v xml:space="preserve">홍수 전쟁 </v>
      </c>
      <c r="I13" s="5" t="str">
        <f t="shared" si="0"/>
        <v xml:space="preserve">축제 전염병 </v>
      </c>
      <c r="J13" s="5" t="str">
        <f t="shared" si="0"/>
        <v/>
      </c>
      <c r="K13" s="5" t="str">
        <f t="shared" si="0"/>
        <v xml:space="preserve">축제 </v>
      </c>
      <c r="L13" s="5" t="str">
        <f t="shared" si="0"/>
        <v xml:space="preserve">전염병 </v>
      </c>
      <c r="M13" s="5" t="str">
        <f t="shared" si="0"/>
        <v xml:space="preserve"> 후원 개발 </v>
      </c>
      <c r="N13" s="5" t="str">
        <f t="shared" si="0"/>
        <v/>
      </c>
      <c r="O13" s="5" t="str">
        <f t="shared" si="0"/>
        <v xml:space="preserve"> 전쟁 호황 </v>
      </c>
      <c r="P13" s="5" t="str">
        <f t="shared" si="0"/>
        <v xml:space="preserve"> 홍수 사치 </v>
      </c>
      <c r="Q13" s="6" t="str">
        <f t="shared" si="0"/>
        <v xml:space="preserve">축제 </v>
      </c>
    </row>
    <row r="14" spans="2:17" ht="18" customHeight="1" x14ac:dyDescent="0.3">
      <c r="B14" s="33">
        <v>0.375</v>
      </c>
      <c r="C14" s="34">
        <f>($E$1-44950)*24+1009</f>
        <v>1441</v>
      </c>
      <c r="D14" s="35" t="str">
        <f t="shared" si="1"/>
        <v xml:space="preserve">전염병 홍수 </v>
      </c>
      <c r="E14" s="35" t="str">
        <f t="shared" si="0"/>
        <v/>
      </c>
      <c r="F14" s="35" t="str">
        <f t="shared" si="0"/>
        <v xml:space="preserve">축제 </v>
      </c>
      <c r="G14" s="35" t="str">
        <f t="shared" si="0"/>
        <v xml:space="preserve">전염병 </v>
      </c>
      <c r="H14" s="35" t="str">
        <f t="shared" si="0"/>
        <v xml:space="preserve">축제 </v>
      </c>
      <c r="I14" s="35" t="str">
        <f t="shared" si="0"/>
        <v xml:space="preserve">홍수 전쟁 </v>
      </c>
      <c r="J14" s="35" t="str">
        <f t="shared" si="0"/>
        <v xml:space="preserve">축제 전염병 </v>
      </c>
      <c r="K14" s="35" t="str">
        <f t="shared" si="0"/>
        <v/>
      </c>
      <c r="L14" s="35" t="str">
        <f t="shared" si="0"/>
        <v xml:space="preserve">축제 </v>
      </c>
      <c r="M14" s="35" t="str">
        <f t="shared" si="0"/>
        <v xml:space="preserve">전염병 </v>
      </c>
      <c r="N14" s="35" t="str">
        <f t="shared" si="0"/>
        <v xml:space="preserve"> 후원 개발 </v>
      </c>
      <c r="O14" s="35" t="str">
        <f t="shared" si="0"/>
        <v/>
      </c>
      <c r="P14" s="35" t="str">
        <f t="shared" si="0"/>
        <v xml:space="preserve">축제 </v>
      </c>
      <c r="Q14" s="44" t="str">
        <f t="shared" si="0"/>
        <v xml:space="preserve"> 홍수 사치 </v>
      </c>
    </row>
    <row r="15" spans="2:17" ht="18" customHeight="1" x14ac:dyDescent="0.3">
      <c r="B15" s="9">
        <v>0.41666666666666702</v>
      </c>
      <c r="C15" s="10">
        <f>($E$1-44950)*24+1010</f>
        <v>1442</v>
      </c>
      <c r="D15" s="5" t="str">
        <f t="shared" si="1"/>
        <v xml:space="preserve">후원 </v>
      </c>
      <c r="E15" s="5" t="str">
        <f t="shared" si="0"/>
        <v xml:space="preserve">전염병 홍수 </v>
      </c>
      <c r="F15" s="5" t="str">
        <f t="shared" si="0"/>
        <v/>
      </c>
      <c r="G15" s="5" t="str">
        <f t="shared" si="0"/>
        <v xml:space="preserve">축제 </v>
      </c>
      <c r="H15" s="5" t="str">
        <f t="shared" si="0"/>
        <v xml:space="preserve">전염병 </v>
      </c>
      <c r="I15" s="5" t="str">
        <f t="shared" si="0"/>
        <v xml:space="preserve">축제 </v>
      </c>
      <c r="J15" s="5" t="str">
        <f t="shared" si="0"/>
        <v xml:space="preserve">홍수 전쟁 </v>
      </c>
      <c r="K15" s="5" t="str">
        <f t="shared" si="0"/>
        <v xml:space="preserve">축제 전염병 </v>
      </c>
      <c r="L15" s="5" t="str">
        <f t="shared" si="0"/>
        <v/>
      </c>
      <c r="M15" s="5" t="str">
        <f t="shared" si="0"/>
        <v xml:space="preserve">축제 </v>
      </c>
      <c r="N15" s="5" t="str">
        <f t="shared" si="0"/>
        <v xml:space="preserve">전염병 </v>
      </c>
      <c r="O15" s="5" t="str">
        <f t="shared" si="0"/>
        <v xml:space="preserve"> 후원 개발 </v>
      </c>
      <c r="P15" s="5" t="str">
        <f t="shared" si="0"/>
        <v/>
      </c>
      <c r="Q15" s="6" t="str">
        <f t="shared" si="0"/>
        <v xml:space="preserve">축제 </v>
      </c>
    </row>
    <row r="16" spans="2:17" ht="18" customHeight="1" x14ac:dyDescent="0.3">
      <c r="B16" s="33">
        <v>0.45833333333333398</v>
      </c>
      <c r="C16" s="34">
        <f>($E$1-44950)*24+1011</f>
        <v>1443</v>
      </c>
      <c r="D16" s="35" t="str">
        <f t="shared" si="1"/>
        <v xml:space="preserve">축제 전쟁 </v>
      </c>
      <c r="E16" s="35" t="str">
        <f t="shared" si="0"/>
        <v xml:space="preserve">후원 </v>
      </c>
      <c r="F16" s="35" t="str">
        <f t="shared" si="0"/>
        <v xml:space="preserve">전염병 홍수 </v>
      </c>
      <c r="G16" s="35" t="str">
        <f t="shared" si="0"/>
        <v/>
      </c>
      <c r="H16" s="35" t="str">
        <f t="shared" si="0"/>
        <v xml:space="preserve">축제 </v>
      </c>
      <c r="I16" s="35" t="str">
        <f t="shared" si="0"/>
        <v xml:space="preserve">전염병 </v>
      </c>
      <c r="J16" s="35" t="str">
        <f t="shared" si="0"/>
        <v xml:space="preserve">축제 </v>
      </c>
      <c r="K16" s="35" t="str">
        <f t="shared" si="0"/>
        <v xml:space="preserve">홍수 전쟁 </v>
      </c>
      <c r="L16" s="35" t="str">
        <f t="shared" si="0"/>
        <v xml:space="preserve">축제 전염병 </v>
      </c>
      <c r="M16" s="35" t="str">
        <f t="shared" si="0"/>
        <v/>
      </c>
      <c r="N16" s="35" t="str">
        <f t="shared" si="0"/>
        <v xml:space="preserve">축제 </v>
      </c>
      <c r="O16" s="35" t="str">
        <f t="shared" si="0"/>
        <v xml:space="preserve">전염병 </v>
      </c>
      <c r="P16" s="35" t="str">
        <f t="shared" si="0"/>
        <v xml:space="preserve"> 전쟁 호황 </v>
      </c>
      <c r="Q16" s="44" t="str">
        <f t="shared" si="0"/>
        <v/>
      </c>
    </row>
    <row r="17" spans="2:17" ht="18" customHeight="1" x14ac:dyDescent="0.3">
      <c r="B17" s="9">
        <v>0.5</v>
      </c>
      <c r="C17" s="10">
        <f>($E$1-44950)*24+1012</f>
        <v>1444</v>
      </c>
      <c r="D17" s="5" t="str">
        <f t="shared" si="1"/>
        <v xml:space="preserve">전염병 개발 </v>
      </c>
      <c r="E17" s="5" t="str">
        <f t="shared" si="0"/>
        <v xml:space="preserve">축제 전쟁 </v>
      </c>
      <c r="F17" s="5" t="str">
        <f t="shared" si="0"/>
        <v xml:space="preserve">후원 </v>
      </c>
      <c r="G17" s="5" t="str">
        <f t="shared" si="0"/>
        <v xml:space="preserve">전염병 홍수 </v>
      </c>
      <c r="H17" s="5" t="str">
        <f t="shared" si="0"/>
        <v/>
      </c>
      <c r="I17" s="5" t="str">
        <f t="shared" si="0"/>
        <v xml:space="preserve">축제 </v>
      </c>
      <c r="J17" s="5" t="str">
        <f t="shared" si="0"/>
        <v xml:space="preserve">전염병 </v>
      </c>
      <c r="K17" s="5" t="str">
        <f t="shared" si="0"/>
        <v xml:space="preserve">축제 </v>
      </c>
      <c r="L17" s="5" t="str">
        <f t="shared" si="0"/>
        <v xml:space="preserve">홍수 전쟁 </v>
      </c>
      <c r="M17" s="5" t="str">
        <f t="shared" si="0"/>
        <v xml:space="preserve">축제 전염병 </v>
      </c>
      <c r="N17" s="5" t="str">
        <f t="shared" si="0"/>
        <v/>
      </c>
      <c r="O17" s="5" t="str">
        <f t="shared" si="0"/>
        <v xml:space="preserve">축제 </v>
      </c>
      <c r="P17" s="5" t="str">
        <f t="shared" si="0"/>
        <v/>
      </c>
      <c r="Q17" s="6" t="str">
        <f t="shared" si="0"/>
        <v xml:space="preserve"> 전쟁 호황 </v>
      </c>
    </row>
    <row r="18" spans="2:17" ht="18" customHeight="1" x14ac:dyDescent="0.3">
      <c r="B18" s="7">
        <v>0.54166666666666696</v>
      </c>
      <c r="C18" s="8">
        <f>($E$1-44950)*24+1013</f>
        <v>1445</v>
      </c>
      <c r="D18" s="35" t="str">
        <f t="shared" si="1"/>
        <v xml:space="preserve">축제 사치 </v>
      </c>
      <c r="E18" s="35" t="str">
        <f t="shared" si="0"/>
        <v xml:space="preserve">전염병 개발 </v>
      </c>
      <c r="F18" s="35" t="str">
        <f t="shared" si="0"/>
        <v xml:space="preserve">축제 전쟁 </v>
      </c>
      <c r="G18" s="35" t="str">
        <f t="shared" si="0"/>
        <v xml:space="preserve">후원 </v>
      </c>
      <c r="H18" s="35" t="str">
        <f t="shared" si="0"/>
        <v xml:space="preserve">전염병 홍수 </v>
      </c>
      <c r="I18" s="35" t="str">
        <f t="shared" si="0"/>
        <v/>
      </c>
      <c r="J18" s="35" t="str">
        <f t="shared" si="0"/>
        <v xml:space="preserve">축제 </v>
      </c>
      <c r="K18" s="35" t="str">
        <f t="shared" si="0"/>
        <v xml:space="preserve">전염병 </v>
      </c>
      <c r="L18" s="35" t="str">
        <f t="shared" si="0"/>
        <v xml:space="preserve">축제 </v>
      </c>
      <c r="M18" s="35" t="str">
        <f t="shared" si="0"/>
        <v xml:space="preserve">홍수 전쟁 </v>
      </c>
      <c r="N18" s="35" t="str">
        <f t="shared" si="0"/>
        <v xml:space="preserve">축제 전염병 </v>
      </c>
      <c r="O18" s="35" t="str">
        <f t="shared" si="0"/>
        <v/>
      </c>
      <c r="P18" s="35" t="str">
        <f t="shared" si="0"/>
        <v xml:space="preserve"> 후원 개발 </v>
      </c>
      <c r="Q18" s="44" t="str">
        <f t="shared" si="0"/>
        <v/>
      </c>
    </row>
    <row r="19" spans="2:17" ht="18" customHeight="1" x14ac:dyDescent="0.3">
      <c r="B19" s="9">
        <v>0.58333333333333404</v>
      </c>
      <c r="C19" s="10">
        <f>($E$1-44950)*24+1014</f>
        <v>1446</v>
      </c>
      <c r="D19" s="5" t="str">
        <f t="shared" si="1"/>
        <v xml:space="preserve">홍수 호황 </v>
      </c>
      <c r="E19" s="5" t="str">
        <f t="shared" si="0"/>
        <v xml:space="preserve">축제 사치 </v>
      </c>
      <c r="F19" s="5" t="str">
        <f t="shared" si="0"/>
        <v xml:space="preserve">전염병 개발 </v>
      </c>
      <c r="G19" s="5" t="str">
        <f t="shared" si="0"/>
        <v xml:space="preserve">축제 전쟁 </v>
      </c>
      <c r="H19" s="5" t="str">
        <f t="shared" si="0"/>
        <v xml:space="preserve">후원 </v>
      </c>
      <c r="I19" s="5" t="str">
        <f t="shared" si="0"/>
        <v xml:space="preserve">전염병 홍수 </v>
      </c>
      <c r="J19" s="5" t="str">
        <f t="shared" si="0"/>
        <v/>
      </c>
      <c r="K19" s="5" t="str">
        <f t="shared" si="0"/>
        <v xml:space="preserve">축제 </v>
      </c>
      <c r="L19" s="5" t="str">
        <f t="shared" si="0"/>
        <v xml:space="preserve">전염병 </v>
      </c>
      <c r="M19" s="5" t="str">
        <f t="shared" si="0"/>
        <v xml:space="preserve">축제 </v>
      </c>
      <c r="N19" s="5" t="str">
        <f t="shared" si="0"/>
        <v xml:space="preserve">홍수 전쟁 </v>
      </c>
      <c r="O19" s="5" t="str">
        <f t="shared" si="0"/>
        <v xml:space="preserve">축제 전염병 </v>
      </c>
      <c r="P19" s="5" t="str">
        <f t="shared" si="0"/>
        <v xml:space="preserve">전염병 </v>
      </c>
      <c r="Q19" s="6" t="str">
        <f t="shared" si="0"/>
        <v xml:space="preserve"> 후원 개발 </v>
      </c>
    </row>
    <row r="20" spans="2:17" ht="18" customHeight="1" x14ac:dyDescent="0.3">
      <c r="B20" s="33">
        <v>0.625</v>
      </c>
      <c r="C20" s="34">
        <f>($E$1-44950)*24+1015</f>
        <v>1447</v>
      </c>
      <c r="D20" s="35" t="str">
        <f t="shared" si="1"/>
        <v xml:space="preserve">축제 전염병 </v>
      </c>
      <c r="E20" s="35" t="str">
        <f t="shared" si="0"/>
        <v xml:space="preserve">홍수 호황 </v>
      </c>
      <c r="F20" s="35" t="str">
        <f t="shared" si="0"/>
        <v xml:space="preserve">축제 사치 </v>
      </c>
      <c r="G20" s="35" t="str">
        <f t="shared" si="0"/>
        <v xml:space="preserve">전염병 개발 </v>
      </c>
      <c r="H20" s="35" t="str">
        <f t="shared" si="0"/>
        <v xml:space="preserve">축제 전쟁 </v>
      </c>
      <c r="I20" s="35" t="str">
        <f t="shared" si="0"/>
        <v xml:space="preserve">후원 </v>
      </c>
      <c r="J20" s="35" t="str">
        <f t="shared" si="0"/>
        <v xml:space="preserve">전염병 홍수 </v>
      </c>
      <c r="K20" s="35" t="str">
        <f t="shared" si="0"/>
        <v/>
      </c>
      <c r="L20" s="35" t="str">
        <f t="shared" si="0"/>
        <v xml:space="preserve">축제 </v>
      </c>
      <c r="M20" s="35" t="str">
        <f t="shared" si="0"/>
        <v xml:space="preserve">전염병 </v>
      </c>
      <c r="N20" s="35" t="str">
        <f t="shared" si="0"/>
        <v xml:space="preserve">축제 </v>
      </c>
      <c r="O20" s="35" t="str">
        <f t="shared" si="0"/>
        <v xml:space="preserve">홍수 전쟁 </v>
      </c>
      <c r="P20" s="35" t="str">
        <f t="shared" si="0"/>
        <v xml:space="preserve">축제 </v>
      </c>
      <c r="Q20" s="44" t="str">
        <f t="shared" si="0"/>
        <v xml:space="preserve">전염병 </v>
      </c>
    </row>
    <row r="21" spans="2:17" ht="18" customHeight="1" x14ac:dyDescent="0.3">
      <c r="B21" s="9">
        <v>0.66666666666666696</v>
      </c>
      <c r="C21" s="10">
        <f>($E$1-44950)*24+1016</f>
        <v>1448</v>
      </c>
      <c r="D21" s="5" t="str">
        <f t="shared" si="1"/>
        <v/>
      </c>
      <c r="E21" s="5" t="str">
        <f t="shared" si="1"/>
        <v xml:space="preserve">축제 전염병 </v>
      </c>
      <c r="F21" s="5" t="str">
        <f t="shared" si="1"/>
        <v xml:space="preserve">홍수 호황 </v>
      </c>
      <c r="G21" s="5" t="str">
        <f t="shared" si="1"/>
        <v xml:space="preserve">축제 사치 </v>
      </c>
      <c r="H21" s="5" t="str">
        <f t="shared" si="1"/>
        <v xml:space="preserve">전염병 개발 </v>
      </c>
      <c r="I21" s="5" t="str">
        <f t="shared" si="1"/>
        <v xml:space="preserve">축제 전쟁 </v>
      </c>
      <c r="J21" s="5" t="str">
        <f t="shared" si="1"/>
        <v xml:space="preserve">후원 </v>
      </c>
      <c r="K21" s="5" t="str">
        <f t="shared" si="1"/>
        <v xml:space="preserve">전염병 홍수 </v>
      </c>
      <c r="L21" s="5" t="str">
        <f t="shared" si="1"/>
        <v/>
      </c>
      <c r="M21" s="5" t="str">
        <f t="shared" si="1"/>
        <v xml:space="preserve">축제 </v>
      </c>
      <c r="N21" s="5" t="str">
        <f t="shared" si="1"/>
        <v xml:space="preserve">전염병 </v>
      </c>
      <c r="O21" s="5" t="str">
        <f t="shared" si="1"/>
        <v xml:space="preserve">축제 </v>
      </c>
      <c r="P21" s="5" t="str">
        <f t="shared" si="1"/>
        <v/>
      </c>
      <c r="Q21" s="6" t="str">
        <f t="shared" si="1"/>
        <v xml:space="preserve">축제 </v>
      </c>
    </row>
    <row r="22" spans="2:17" ht="18" customHeight="1" x14ac:dyDescent="0.3">
      <c r="B22" s="7">
        <v>0.70833333333333404</v>
      </c>
      <c r="C22" s="8">
        <f>($E$1-44950)*24+1017</f>
        <v>1449</v>
      </c>
      <c r="D22" s="35" t="str">
        <f t="shared" si="1"/>
        <v xml:space="preserve">축제 </v>
      </c>
      <c r="E22" s="35" t="str">
        <f t="shared" si="1"/>
        <v/>
      </c>
      <c r="F22" s="35" t="str">
        <f t="shared" si="1"/>
        <v xml:space="preserve">축제 전염병 </v>
      </c>
      <c r="G22" s="35" t="str">
        <f t="shared" si="1"/>
        <v xml:space="preserve">홍수 호황 </v>
      </c>
      <c r="H22" s="35" t="str">
        <f t="shared" si="1"/>
        <v xml:space="preserve">축제 사치 </v>
      </c>
      <c r="I22" s="35" t="str">
        <f t="shared" si="1"/>
        <v xml:space="preserve">전염병 개발 </v>
      </c>
      <c r="J22" s="35" t="str">
        <f t="shared" si="1"/>
        <v xml:space="preserve">축제 전쟁 </v>
      </c>
      <c r="K22" s="35" t="str">
        <f t="shared" si="1"/>
        <v xml:space="preserve">후원 </v>
      </c>
      <c r="L22" s="35" t="str">
        <f t="shared" si="1"/>
        <v xml:space="preserve">전염병 홍수 </v>
      </c>
      <c r="M22" s="35" t="str">
        <f t="shared" si="1"/>
        <v/>
      </c>
      <c r="N22" s="35" t="str">
        <f t="shared" si="1"/>
        <v xml:space="preserve">축제 </v>
      </c>
      <c r="O22" s="35" t="str">
        <f t="shared" si="1"/>
        <v xml:space="preserve">전염병 </v>
      </c>
      <c r="P22" s="35" t="str">
        <f t="shared" si="1"/>
        <v xml:space="preserve">축제 전염병 </v>
      </c>
      <c r="Q22" s="44" t="str">
        <f t="shared" si="1"/>
        <v/>
      </c>
    </row>
    <row r="23" spans="2:17" ht="18" customHeight="1" x14ac:dyDescent="0.3">
      <c r="B23" s="9">
        <v>0.750000000000001</v>
      </c>
      <c r="C23" s="10">
        <f>($E$1-44950)*24+1018</f>
        <v>1450</v>
      </c>
      <c r="D23" s="5" t="str">
        <f t="shared" si="1"/>
        <v xml:space="preserve">전염병 전쟁 </v>
      </c>
      <c r="E23" s="5" t="str">
        <f t="shared" si="1"/>
        <v xml:space="preserve">축제 </v>
      </c>
      <c r="F23" s="5" t="str">
        <f t="shared" si="1"/>
        <v/>
      </c>
      <c r="G23" s="5" t="str">
        <f t="shared" si="1"/>
        <v xml:space="preserve">축제 전염병 </v>
      </c>
      <c r="H23" s="5" t="str">
        <f t="shared" si="1"/>
        <v xml:space="preserve">홍수 호황 </v>
      </c>
      <c r="I23" s="5" t="str">
        <f t="shared" si="1"/>
        <v xml:space="preserve">축제 사치 </v>
      </c>
      <c r="J23" s="5" t="str">
        <f t="shared" si="1"/>
        <v xml:space="preserve">전염병 개발 </v>
      </c>
      <c r="K23" s="5" t="str">
        <f t="shared" si="1"/>
        <v xml:space="preserve">축제 전쟁 </v>
      </c>
      <c r="L23" s="5" t="str">
        <f t="shared" si="1"/>
        <v xml:space="preserve">후원 </v>
      </c>
      <c r="M23" s="5" t="str">
        <f t="shared" si="1"/>
        <v xml:space="preserve">전염병 홍수 </v>
      </c>
      <c r="N23" s="5" t="str">
        <f t="shared" si="1"/>
        <v/>
      </c>
      <c r="O23" s="5" t="str">
        <f t="shared" si="1"/>
        <v xml:space="preserve">축제 </v>
      </c>
      <c r="P23" s="5" t="str">
        <f t="shared" si="1"/>
        <v xml:space="preserve">홍수 전쟁 </v>
      </c>
      <c r="Q23" s="6" t="str">
        <f t="shared" si="1"/>
        <v xml:space="preserve">축제 전염병 </v>
      </c>
    </row>
    <row r="24" spans="2:17" ht="18" customHeight="1" x14ac:dyDescent="0.3">
      <c r="B24" s="7">
        <v>0.79166666666666696</v>
      </c>
      <c r="C24" s="8">
        <f>($E$1-44950)*24+1019</f>
        <v>1451</v>
      </c>
      <c r="D24" s="35" t="str">
        <f t="shared" si="1"/>
        <v xml:space="preserve">축제 홍수 </v>
      </c>
      <c r="E24" s="35" t="str">
        <f t="shared" si="1"/>
        <v xml:space="preserve">전염병 전쟁 </v>
      </c>
      <c r="F24" s="35" t="str">
        <f t="shared" si="1"/>
        <v xml:space="preserve">축제 </v>
      </c>
      <c r="G24" s="35" t="str">
        <f t="shared" si="1"/>
        <v/>
      </c>
      <c r="H24" s="35" t="str">
        <f t="shared" si="1"/>
        <v xml:space="preserve">축제 전염병 </v>
      </c>
      <c r="I24" s="35" t="str">
        <f t="shared" si="1"/>
        <v xml:space="preserve">홍수 호황 </v>
      </c>
      <c r="J24" s="35" t="str">
        <f t="shared" si="1"/>
        <v xml:space="preserve">축제 사치 </v>
      </c>
      <c r="K24" s="35" t="str">
        <f t="shared" si="1"/>
        <v xml:space="preserve">전염병 개발 </v>
      </c>
      <c r="L24" s="35" t="str">
        <f t="shared" si="1"/>
        <v xml:space="preserve">축제 전쟁 </v>
      </c>
      <c r="M24" s="35" t="str">
        <f t="shared" si="1"/>
        <v xml:space="preserve">후원 </v>
      </c>
      <c r="N24" s="35" t="str">
        <f t="shared" si="1"/>
        <v xml:space="preserve">전염병 홍수 </v>
      </c>
      <c r="O24" s="35" t="str">
        <f t="shared" si="1"/>
        <v/>
      </c>
      <c r="P24" s="35" t="str">
        <f t="shared" si="1"/>
        <v xml:space="preserve">축제 </v>
      </c>
      <c r="Q24" s="44" t="str">
        <f t="shared" si="1"/>
        <v xml:space="preserve">홍수 전쟁 </v>
      </c>
    </row>
    <row r="25" spans="2:17" ht="18" customHeight="1" x14ac:dyDescent="0.3">
      <c r="B25" s="9">
        <v>0.83333333333333404</v>
      </c>
      <c r="C25" s="10">
        <f>($E$1-44950)*24+1020</f>
        <v>1452</v>
      </c>
      <c r="D25" s="5" t="str">
        <f t="shared" si="1"/>
        <v/>
      </c>
      <c r="E25" s="5" t="str">
        <f t="shared" si="1"/>
        <v xml:space="preserve">축제 홍수 </v>
      </c>
      <c r="F25" s="5" t="str">
        <f t="shared" si="1"/>
        <v xml:space="preserve">전염병 전쟁 </v>
      </c>
      <c r="G25" s="5" t="str">
        <f t="shared" si="1"/>
        <v xml:space="preserve">축제 </v>
      </c>
      <c r="H25" s="5" t="str">
        <f t="shared" si="1"/>
        <v/>
      </c>
      <c r="I25" s="5" t="str">
        <f t="shared" si="1"/>
        <v xml:space="preserve">축제 전염병 </v>
      </c>
      <c r="J25" s="5" t="str">
        <f t="shared" si="1"/>
        <v xml:space="preserve">홍수 호황 </v>
      </c>
      <c r="K25" s="5" t="str">
        <f t="shared" si="1"/>
        <v xml:space="preserve">축제 사치 </v>
      </c>
      <c r="L25" s="5" t="str">
        <f t="shared" si="1"/>
        <v xml:space="preserve">전염병 개발 </v>
      </c>
      <c r="M25" s="5" t="str">
        <f t="shared" si="1"/>
        <v xml:space="preserve">축제 전쟁 </v>
      </c>
      <c r="N25" s="5" t="str">
        <f t="shared" si="1"/>
        <v xml:space="preserve">후원 </v>
      </c>
      <c r="O25" s="5" t="str">
        <f t="shared" si="1"/>
        <v xml:space="preserve">전염병 홍수 </v>
      </c>
      <c r="P25" s="5" t="str">
        <f t="shared" si="1"/>
        <v xml:space="preserve">전염병 </v>
      </c>
      <c r="Q25" s="6" t="str">
        <f t="shared" si="1"/>
        <v xml:space="preserve">축제 </v>
      </c>
    </row>
    <row r="26" spans="2:17" ht="18" customHeight="1" x14ac:dyDescent="0.3">
      <c r="B26" s="7">
        <v>0.875000000000001</v>
      </c>
      <c r="C26" s="8">
        <f>($E$1-44950)*24+1021</f>
        <v>1453</v>
      </c>
      <c r="D26" s="35" t="str">
        <f t="shared" si="1"/>
        <v xml:space="preserve">전염병 후원 </v>
      </c>
      <c r="E26" s="35" t="str">
        <f t="shared" si="1"/>
        <v/>
      </c>
      <c r="F26" s="35" t="str">
        <f t="shared" si="1"/>
        <v xml:space="preserve">축제 홍수 </v>
      </c>
      <c r="G26" s="35" t="str">
        <f t="shared" si="1"/>
        <v xml:space="preserve">전염병 전쟁 </v>
      </c>
      <c r="H26" s="35" t="str">
        <f t="shared" si="1"/>
        <v xml:space="preserve">축제 </v>
      </c>
      <c r="I26" s="35" t="str">
        <f t="shared" si="1"/>
        <v/>
      </c>
      <c r="J26" s="35" t="str">
        <f t="shared" si="1"/>
        <v xml:space="preserve">축제 전염병 </v>
      </c>
      <c r="K26" s="35" t="str">
        <f t="shared" si="1"/>
        <v xml:space="preserve">홍수 호황 </v>
      </c>
      <c r="L26" s="35" t="str">
        <f t="shared" si="1"/>
        <v xml:space="preserve">축제 사치 </v>
      </c>
      <c r="M26" s="35" t="str">
        <f t="shared" si="1"/>
        <v xml:space="preserve">전염병 개발 </v>
      </c>
      <c r="N26" s="35" t="str">
        <f t="shared" si="1"/>
        <v xml:space="preserve">축제 전쟁 </v>
      </c>
      <c r="O26" s="35" t="str">
        <f t="shared" si="1"/>
        <v xml:space="preserve">후원 </v>
      </c>
      <c r="P26" s="35" t="str">
        <f t="shared" si="1"/>
        <v xml:space="preserve">축제 </v>
      </c>
      <c r="Q26" s="44" t="str">
        <f t="shared" si="1"/>
        <v xml:space="preserve">전염병 </v>
      </c>
    </row>
    <row r="27" spans="2:17" ht="18" customHeight="1" x14ac:dyDescent="0.3">
      <c r="B27" s="9">
        <v>0.91666666666666696</v>
      </c>
      <c r="C27" s="10">
        <f>($E$1-44950)*24+1022</f>
        <v>1454</v>
      </c>
      <c r="D27" s="5" t="str">
        <f t="shared" si="1"/>
        <v/>
      </c>
      <c r="E27" s="5" t="str">
        <f t="shared" si="1"/>
        <v xml:space="preserve">전염병 후원 </v>
      </c>
      <c r="F27" s="5" t="str">
        <f t="shared" si="1"/>
        <v/>
      </c>
      <c r="G27" s="5" t="str">
        <f t="shared" si="1"/>
        <v xml:space="preserve">축제 홍수 </v>
      </c>
      <c r="H27" s="5" t="str">
        <f t="shared" si="1"/>
        <v xml:space="preserve">전염병 전쟁 </v>
      </c>
      <c r="I27" s="5" t="str">
        <f t="shared" si="1"/>
        <v xml:space="preserve">축제 </v>
      </c>
      <c r="J27" s="5" t="str">
        <f t="shared" si="1"/>
        <v/>
      </c>
      <c r="K27" s="5" t="str">
        <f t="shared" si="1"/>
        <v xml:space="preserve">축제 전염병 </v>
      </c>
      <c r="L27" s="5" t="str">
        <f t="shared" si="1"/>
        <v xml:space="preserve">홍수 호황 </v>
      </c>
      <c r="M27" s="5" t="str">
        <f t="shared" si="1"/>
        <v xml:space="preserve">축제 사치 </v>
      </c>
      <c r="N27" s="5" t="str">
        <f t="shared" si="1"/>
        <v xml:space="preserve">전염병 개발 </v>
      </c>
      <c r="O27" s="5" t="str">
        <f t="shared" si="1"/>
        <v xml:space="preserve">축제 전쟁 </v>
      </c>
      <c r="P27" s="5" t="str">
        <f t="shared" si="1"/>
        <v/>
      </c>
      <c r="Q27" s="6" t="str">
        <f t="shared" si="1"/>
        <v xml:space="preserve">축제 </v>
      </c>
    </row>
    <row r="28" spans="2:17" ht="18" customHeight="1" thickBot="1" x14ac:dyDescent="0.35">
      <c r="B28" s="11">
        <v>0.95833333333333404</v>
      </c>
      <c r="C28" s="12">
        <f>($E$1-44950)*24+1023</f>
        <v>1455</v>
      </c>
      <c r="D28" s="45" t="str">
        <f t="shared" si="1"/>
        <v xml:space="preserve">축제 </v>
      </c>
      <c r="E28" s="45" t="str">
        <f t="shared" si="1"/>
        <v/>
      </c>
      <c r="F28" s="45" t="str">
        <f t="shared" si="1"/>
        <v xml:space="preserve">전염병 후원 </v>
      </c>
      <c r="G28" s="45" t="str">
        <f t="shared" si="1"/>
        <v/>
      </c>
      <c r="H28" s="45" t="str">
        <f t="shared" si="1"/>
        <v xml:space="preserve">축제 홍수 </v>
      </c>
      <c r="I28" s="45" t="str">
        <f t="shared" si="1"/>
        <v xml:space="preserve">전염병 전쟁 </v>
      </c>
      <c r="J28" s="45" t="str">
        <f t="shared" si="1"/>
        <v xml:space="preserve">축제 </v>
      </c>
      <c r="K28" s="45" t="str">
        <f t="shared" si="1"/>
        <v/>
      </c>
      <c r="L28" s="45" t="str">
        <f t="shared" si="1"/>
        <v xml:space="preserve">축제 전염병 </v>
      </c>
      <c r="M28" s="45" t="str">
        <f t="shared" si="1"/>
        <v xml:space="preserve">홍수 호황 </v>
      </c>
      <c r="N28" s="45" t="str">
        <f t="shared" si="1"/>
        <v xml:space="preserve">축제 사치 </v>
      </c>
      <c r="O28" s="45" t="str">
        <f t="shared" si="1"/>
        <v xml:space="preserve">전염병 개발 </v>
      </c>
      <c r="P28" s="45" t="str">
        <f t="shared" si="1"/>
        <v xml:space="preserve">전염병 홍수 </v>
      </c>
      <c r="Q28" s="46" t="str">
        <f t="shared" si="1"/>
        <v/>
      </c>
    </row>
    <row r="29" spans="2:17" ht="17.25" thickBot="1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3">
      <c r="B30" s="13"/>
      <c r="C30" s="13"/>
      <c r="D30" s="14" t="s">
        <v>6</v>
      </c>
      <c r="E30" s="15" t="s">
        <v>5</v>
      </c>
      <c r="F30" s="31" t="s">
        <v>35</v>
      </c>
      <c r="G30" s="32"/>
      <c r="H30" s="14" t="s">
        <v>6</v>
      </c>
      <c r="I30" s="15" t="s">
        <v>5</v>
      </c>
      <c r="J30" s="31" t="s">
        <v>35</v>
      </c>
      <c r="K30" s="32"/>
      <c r="L30" s="14" t="s">
        <v>6</v>
      </c>
      <c r="M30" s="15" t="s">
        <v>5</v>
      </c>
      <c r="N30" s="31" t="s">
        <v>35</v>
      </c>
      <c r="O30" s="32"/>
      <c r="P30" s="13"/>
      <c r="Q30" s="13"/>
    </row>
    <row r="31" spans="2:17" x14ac:dyDescent="0.3">
      <c r="B31" s="13"/>
      <c r="C31" s="13"/>
      <c r="D31" s="16">
        <v>2</v>
      </c>
      <c r="E31" s="17" t="s">
        <v>3</v>
      </c>
      <c r="F31" s="28" t="s">
        <v>29</v>
      </c>
      <c r="G31" s="29"/>
      <c r="H31" s="16">
        <v>7</v>
      </c>
      <c r="I31" s="17" t="s">
        <v>10</v>
      </c>
      <c r="J31" s="28" t="s">
        <v>30</v>
      </c>
      <c r="K31" s="29"/>
      <c r="L31" s="16">
        <v>17</v>
      </c>
      <c r="M31" s="17" t="s">
        <v>2</v>
      </c>
      <c r="N31" s="28" t="s">
        <v>31</v>
      </c>
      <c r="O31" s="29"/>
      <c r="P31" s="13"/>
      <c r="Q31" s="13"/>
    </row>
    <row r="32" spans="2:17" ht="17.25" thickBot="1" x14ac:dyDescent="0.35">
      <c r="B32" s="13"/>
      <c r="C32" s="13"/>
      <c r="D32" s="16">
        <v>3</v>
      </c>
      <c r="E32" s="17" t="s">
        <v>1</v>
      </c>
      <c r="F32" s="28" t="s">
        <v>32</v>
      </c>
      <c r="G32" s="29"/>
      <c r="H32" s="16">
        <v>11</v>
      </c>
      <c r="I32" s="17" t="s">
        <v>7</v>
      </c>
      <c r="J32" s="28" t="s">
        <v>36</v>
      </c>
      <c r="K32" s="29"/>
      <c r="L32" s="18">
        <v>19</v>
      </c>
      <c r="M32" s="19" t="s">
        <v>4</v>
      </c>
      <c r="N32" s="26" t="s">
        <v>33</v>
      </c>
      <c r="O32" s="27"/>
      <c r="P32" s="13"/>
      <c r="Q32" s="13"/>
    </row>
    <row r="33" spans="2:17" ht="17.25" customHeight="1" thickBot="1" x14ac:dyDescent="0.35">
      <c r="B33" s="13"/>
      <c r="C33" s="13"/>
      <c r="D33" s="18">
        <v>5</v>
      </c>
      <c r="E33" s="19" t="s">
        <v>9</v>
      </c>
      <c r="F33" s="26" t="s">
        <v>34</v>
      </c>
      <c r="G33" s="27"/>
      <c r="H33" s="18">
        <v>13</v>
      </c>
      <c r="I33" s="19" t="s">
        <v>8</v>
      </c>
      <c r="J33" s="26" t="s">
        <v>37</v>
      </c>
      <c r="K33" s="27"/>
      <c r="L33" s="23" t="s">
        <v>14</v>
      </c>
      <c r="M33" s="24"/>
      <c r="N33" s="24"/>
      <c r="O33" s="25"/>
      <c r="P33" s="13"/>
      <c r="Q33" s="13"/>
    </row>
    <row r="34" spans="2:17" x14ac:dyDescent="0.3"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</row>
    <row r="35" spans="2:17" x14ac:dyDescent="0.3"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7" x14ac:dyDescent="0.3"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sheetProtection password="DA5A" sheet="1" objects="1" scenarios="1"/>
  <mergeCells count="14">
    <mergeCell ref="F30:G30"/>
    <mergeCell ref="F31:G31"/>
    <mergeCell ref="F32:G32"/>
    <mergeCell ref="F33:G33"/>
    <mergeCell ref="J33:K33"/>
    <mergeCell ref="J32:K32"/>
    <mergeCell ref="J31:K31"/>
    <mergeCell ref="O1:Q1"/>
    <mergeCell ref="L33:O33"/>
    <mergeCell ref="N32:O32"/>
    <mergeCell ref="N31:O31"/>
    <mergeCell ref="H1:L1"/>
    <mergeCell ref="N30:O30"/>
    <mergeCell ref="J30:K30"/>
  </mergeCells>
  <phoneticPr fontId="1" type="noConversion"/>
  <dataValidations count="1">
    <dataValidation type="date" allowBlank="1" showInputMessage="1" showErrorMessage="1" sqref="E1">
      <formula1>1</formula1>
      <formula2>401768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대유행 타임시트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2023-02-10T17:52:36Z</dcterms:modified>
</cp:coreProperties>
</file>