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b3ded5531356e3b/문서/"/>
    </mc:Choice>
  </mc:AlternateContent>
  <xr:revisionPtr revIDLastSave="2" documentId="8_{6D0451B2-6D39-4154-814C-4E5ED6F4DE01}" xr6:coauthVersionLast="47" xr6:coauthVersionMax="47" xr10:uidLastSave="{B7ED3AF2-CC06-4189-89A1-AEE55D585537}"/>
  <bookViews>
    <workbookView xWindow="-120" yWindow="-120" windowWidth="38640" windowHeight="21120" xr2:uid="{51B5DF4B-DACF-441D-8EAD-DC5D78D32134}"/>
  </bookViews>
  <sheets>
    <sheet name="어센틱" sheetId="1" r:id="rId1"/>
  </sheets>
  <externalReferences>
    <externalReference r:id="rId2"/>
  </externalReferences>
  <definedNames>
    <definedName name="wow">[1]test!$A$2:$A$6</definedName>
    <definedName name="YN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O107" i="1" s="1"/>
  <c r="AA107" i="1" s="1"/>
  <c r="F8" i="1"/>
  <c r="P107" i="1" s="1"/>
  <c r="AB107" i="1" s="1"/>
  <c r="B12" i="1"/>
  <c r="C12" i="1"/>
  <c r="D12" i="1"/>
  <c r="E12" i="1"/>
  <c r="F12" i="1"/>
  <c r="H13" i="1"/>
  <c r="I13" i="1"/>
  <c r="J13" i="1"/>
  <c r="K13" i="1"/>
  <c r="L13" i="1"/>
  <c r="M13" i="1"/>
  <c r="C108" i="1"/>
  <c r="D109" i="1" s="1"/>
  <c r="C109" i="1"/>
  <c r="C110" i="1"/>
  <c r="C111" i="1"/>
  <c r="C112" i="1"/>
  <c r="C113" i="1"/>
  <c r="C114" i="1"/>
  <c r="C115" i="1"/>
  <c r="C116" i="1"/>
  <c r="C117" i="1"/>
  <c r="H121" i="1"/>
  <c r="D116" i="1" l="1"/>
  <c r="B8" i="1" s="1"/>
  <c r="L108" i="1" s="1"/>
  <c r="D110" i="1"/>
  <c r="D114" i="1"/>
  <c r="O113" i="1" s="1"/>
  <c r="P109" i="1"/>
  <c r="V109" i="1" s="1"/>
  <c r="P108" i="1"/>
  <c r="O108" i="1"/>
  <c r="D117" i="1"/>
  <c r="D111" i="1"/>
  <c r="V107" i="1"/>
  <c r="O115" i="1"/>
  <c r="U107" i="1"/>
  <c r="O109" i="1"/>
  <c r="D112" i="1"/>
  <c r="D118" i="1"/>
  <c r="P115" i="1"/>
  <c r="D113" i="1"/>
  <c r="D115" i="1"/>
  <c r="L109" i="1" l="1"/>
  <c r="X109" i="1" s="1"/>
  <c r="L107" i="1"/>
  <c r="X107" i="1" s="1"/>
  <c r="P113" i="1"/>
  <c r="V113" i="1" s="1"/>
  <c r="L115" i="1"/>
  <c r="X115" i="1" s="1"/>
  <c r="L113" i="1"/>
  <c r="R113" i="1" s="1"/>
  <c r="AB109" i="1"/>
  <c r="U108" i="1"/>
  <c r="AA108" i="1"/>
  <c r="U115" i="1"/>
  <c r="AA115" i="1"/>
  <c r="AB108" i="1"/>
  <c r="V108" i="1"/>
  <c r="R108" i="1"/>
  <c r="X108" i="1"/>
  <c r="V115" i="1"/>
  <c r="AB115" i="1"/>
  <c r="D8" i="1"/>
  <c r="N114" i="1" s="1"/>
  <c r="L110" i="1"/>
  <c r="O110" i="1"/>
  <c r="P110" i="1"/>
  <c r="L112" i="1"/>
  <c r="C8" i="1"/>
  <c r="M111" i="1" s="1"/>
  <c r="O112" i="1"/>
  <c r="P112" i="1"/>
  <c r="L117" i="1"/>
  <c r="O117" i="1"/>
  <c r="P117" i="1"/>
  <c r="L116" i="1"/>
  <c r="O116" i="1"/>
  <c r="P116" i="1"/>
  <c r="X113" i="1"/>
  <c r="P114" i="1"/>
  <c r="L114" i="1"/>
  <c r="O114" i="1"/>
  <c r="L111" i="1"/>
  <c r="O111" i="1"/>
  <c r="P111" i="1"/>
  <c r="U113" i="1"/>
  <c r="AA113" i="1"/>
  <c r="B122" i="1"/>
  <c r="E122" i="1"/>
  <c r="U109" i="1"/>
  <c r="AA109" i="1"/>
  <c r="F122" i="1"/>
  <c r="R115" i="1" l="1"/>
  <c r="R107" i="1"/>
  <c r="R109" i="1"/>
  <c r="AB113" i="1"/>
  <c r="M114" i="1"/>
  <c r="S114" i="1" s="1"/>
  <c r="M116" i="1"/>
  <c r="S116" i="1" s="1"/>
  <c r="T114" i="1"/>
  <c r="Z114" i="1"/>
  <c r="V116" i="1"/>
  <c r="AB116" i="1"/>
  <c r="X110" i="1"/>
  <c r="R110" i="1"/>
  <c r="AA112" i="1"/>
  <c r="U112" i="1"/>
  <c r="AB112" i="1"/>
  <c r="V112" i="1"/>
  <c r="I111" i="1"/>
  <c r="I117" i="1"/>
  <c r="I112" i="1"/>
  <c r="I110" i="1"/>
  <c r="I116" i="1"/>
  <c r="I109" i="1"/>
  <c r="E15" i="1" s="1"/>
  <c r="I115" i="1"/>
  <c r="E21" i="1" s="1"/>
  <c r="I107" i="1"/>
  <c r="E13" i="1" s="1"/>
  <c r="I108" i="1"/>
  <c r="E14" i="1" s="1"/>
  <c r="I114" i="1"/>
  <c r="I113" i="1"/>
  <c r="E19" i="1" s="1"/>
  <c r="X111" i="1"/>
  <c r="R111" i="1"/>
  <c r="X116" i="1"/>
  <c r="R116" i="1"/>
  <c r="N112" i="1"/>
  <c r="F109" i="1"/>
  <c r="B15" i="1" s="1"/>
  <c r="F115" i="1"/>
  <c r="B21" i="1" s="1"/>
  <c r="F108" i="1"/>
  <c r="B14" i="1" s="1"/>
  <c r="F114" i="1"/>
  <c r="F111" i="1"/>
  <c r="B17" i="1" s="1"/>
  <c r="F113" i="1"/>
  <c r="B19" i="1" s="1"/>
  <c r="F117" i="1"/>
  <c r="F107" i="1"/>
  <c r="B13" i="1" s="1"/>
  <c r="F112" i="1"/>
  <c r="F110" i="1"/>
  <c r="B16" i="1" s="1"/>
  <c r="F116" i="1"/>
  <c r="M107" i="1"/>
  <c r="C122" i="1"/>
  <c r="M115" i="1"/>
  <c r="M109" i="1"/>
  <c r="M113" i="1"/>
  <c r="M108" i="1"/>
  <c r="N107" i="1"/>
  <c r="D122" i="1"/>
  <c r="N113" i="1"/>
  <c r="N115" i="1"/>
  <c r="N109" i="1"/>
  <c r="N108" i="1"/>
  <c r="U114" i="1"/>
  <c r="AA114" i="1"/>
  <c r="M112" i="1"/>
  <c r="U116" i="1"/>
  <c r="AA116" i="1"/>
  <c r="Y111" i="1"/>
  <c r="S111" i="1"/>
  <c r="AB117" i="1"/>
  <c r="V117" i="1"/>
  <c r="R112" i="1"/>
  <c r="X112" i="1"/>
  <c r="AA117" i="1"/>
  <c r="U117" i="1"/>
  <c r="V110" i="1"/>
  <c r="AB110" i="1"/>
  <c r="AB111" i="1"/>
  <c r="V111" i="1"/>
  <c r="U110" i="1"/>
  <c r="AA110" i="1"/>
  <c r="AA111" i="1"/>
  <c r="U111" i="1"/>
  <c r="N111" i="1"/>
  <c r="N116" i="1"/>
  <c r="R114" i="1"/>
  <c r="X114" i="1"/>
  <c r="N117" i="1"/>
  <c r="M117" i="1"/>
  <c r="N110" i="1"/>
  <c r="J111" i="1"/>
  <c r="J117" i="1"/>
  <c r="J110" i="1"/>
  <c r="J116" i="1"/>
  <c r="J113" i="1"/>
  <c r="F19" i="1" s="1"/>
  <c r="J109" i="1"/>
  <c r="F15" i="1" s="1"/>
  <c r="J115" i="1"/>
  <c r="F21" i="1" s="1"/>
  <c r="J107" i="1"/>
  <c r="F13" i="1" s="1"/>
  <c r="J108" i="1"/>
  <c r="F14" i="1" s="1"/>
  <c r="J114" i="1"/>
  <c r="J112" i="1"/>
  <c r="AB114" i="1"/>
  <c r="V114" i="1"/>
  <c r="X117" i="1"/>
  <c r="R117" i="1"/>
  <c r="M110" i="1"/>
  <c r="H6" i="1" l="1"/>
  <c r="Y114" i="1"/>
  <c r="B18" i="1"/>
  <c r="B20" i="1"/>
  <c r="F18" i="1"/>
  <c r="Y116" i="1"/>
  <c r="E17" i="1"/>
  <c r="F20" i="1"/>
  <c r="F22" i="1"/>
  <c r="B22" i="1"/>
  <c r="Z110" i="1"/>
  <c r="T110" i="1"/>
  <c r="H110" i="1"/>
  <c r="D16" i="1" s="1"/>
  <c r="H116" i="1"/>
  <c r="H109" i="1"/>
  <c r="D15" i="1" s="1"/>
  <c r="H115" i="1"/>
  <c r="H108" i="1"/>
  <c r="D14" i="1" s="1"/>
  <c r="H114" i="1"/>
  <c r="D20" i="1" s="1"/>
  <c r="H112" i="1"/>
  <c r="H113" i="1"/>
  <c r="H107" i="1"/>
  <c r="D13" i="1" s="1"/>
  <c r="H111" i="1"/>
  <c r="H117" i="1"/>
  <c r="B23" i="1"/>
  <c r="E23" i="1"/>
  <c r="Z117" i="1"/>
  <c r="T117" i="1"/>
  <c r="S113" i="1"/>
  <c r="Y113" i="1"/>
  <c r="S109" i="1"/>
  <c r="Y109" i="1"/>
  <c r="E20" i="1"/>
  <c r="Y117" i="1"/>
  <c r="S117" i="1"/>
  <c r="S112" i="1"/>
  <c r="Y112" i="1"/>
  <c r="S115" i="1"/>
  <c r="Y115" i="1"/>
  <c r="T107" i="1"/>
  <c r="Z107" i="1"/>
  <c r="Z116" i="1"/>
  <c r="T116" i="1"/>
  <c r="S107" i="1"/>
  <c r="Y107" i="1"/>
  <c r="T108" i="1"/>
  <c r="Z108" i="1"/>
  <c r="G110" i="1"/>
  <c r="G116" i="1"/>
  <c r="G117" i="1"/>
  <c r="G109" i="1"/>
  <c r="G115" i="1"/>
  <c r="G108" i="1"/>
  <c r="G114" i="1"/>
  <c r="C20" i="1" s="1"/>
  <c r="G113" i="1"/>
  <c r="G107" i="1"/>
  <c r="G112" i="1"/>
  <c r="G111" i="1"/>
  <c r="C17" i="1" s="1"/>
  <c r="Y110" i="1"/>
  <c r="S110" i="1"/>
  <c r="Z111" i="1"/>
  <c r="T111" i="1"/>
  <c r="F16" i="1"/>
  <c r="T109" i="1"/>
  <c r="Z109" i="1"/>
  <c r="Z112" i="1"/>
  <c r="T112" i="1"/>
  <c r="E22" i="1"/>
  <c r="F23" i="1"/>
  <c r="T115" i="1"/>
  <c r="Z115" i="1"/>
  <c r="E16" i="1"/>
  <c r="S108" i="1"/>
  <c r="Y108" i="1"/>
  <c r="F17" i="1"/>
  <c r="T113" i="1"/>
  <c r="Z113" i="1"/>
  <c r="E18" i="1"/>
  <c r="C22" i="1" l="1"/>
  <c r="W4" i="1"/>
  <c r="X4" i="1" s="1"/>
  <c r="W16" i="1"/>
  <c r="W17" i="1"/>
  <c r="W18" i="1"/>
  <c r="W14" i="1"/>
  <c r="X14" i="1" s="1"/>
  <c r="W5" i="1"/>
  <c r="W6" i="1"/>
  <c r="X6" i="1" s="1"/>
  <c r="W7" i="1"/>
  <c r="X7" i="1" s="1"/>
  <c r="W19" i="1"/>
  <c r="X19" i="1" s="1"/>
  <c r="W22" i="1"/>
  <c r="X22" i="1" s="1"/>
  <c r="W13" i="1"/>
  <c r="X13" i="1" s="1"/>
  <c r="W15" i="1"/>
  <c r="X15" i="1" s="1"/>
  <c r="W8" i="1"/>
  <c r="W20" i="1"/>
  <c r="W21" i="1"/>
  <c r="W23" i="1"/>
  <c r="W9" i="1"/>
  <c r="X9" i="1" s="1"/>
  <c r="W10" i="1"/>
  <c r="X10" i="1" s="1"/>
  <c r="W11" i="1"/>
  <c r="X11" i="1" s="1"/>
  <c r="W12" i="1"/>
  <c r="X12" i="1" s="1"/>
  <c r="W24" i="1"/>
  <c r="X24" i="1" s="1"/>
  <c r="W3" i="1"/>
  <c r="X3" i="1" s="1"/>
  <c r="T4" i="1"/>
  <c r="U4" i="1" s="1"/>
  <c r="T16" i="1"/>
  <c r="U16" i="1" s="1"/>
  <c r="T18" i="1"/>
  <c r="U18" i="1" s="1"/>
  <c r="T13" i="1"/>
  <c r="T5" i="1"/>
  <c r="T17" i="1"/>
  <c r="U17" i="1" s="1"/>
  <c r="T7" i="1"/>
  <c r="U7" i="1" s="1"/>
  <c r="T6" i="1"/>
  <c r="U6" i="1" s="1"/>
  <c r="T19" i="1"/>
  <c r="U19" i="1" s="1"/>
  <c r="T8" i="1"/>
  <c r="U8" i="1" s="1"/>
  <c r="T20" i="1"/>
  <c r="U20" i="1" s="1"/>
  <c r="T23" i="1"/>
  <c r="U23" i="1" s="1"/>
  <c r="T9" i="1"/>
  <c r="U9" i="1" s="1"/>
  <c r="T21" i="1"/>
  <c r="U21" i="1" s="1"/>
  <c r="T22" i="1"/>
  <c r="U22" i="1" s="1"/>
  <c r="T24" i="1"/>
  <c r="T14" i="1"/>
  <c r="T15" i="1"/>
  <c r="U15" i="1" s="1"/>
  <c r="T10" i="1"/>
  <c r="U10" i="1" s="1"/>
  <c r="T11" i="1"/>
  <c r="U11" i="1" s="1"/>
  <c r="T12" i="1"/>
  <c r="U12" i="1" s="1"/>
  <c r="T3" i="1"/>
  <c r="U3" i="1" s="1"/>
  <c r="Q4" i="1"/>
  <c r="R4" i="1" s="1"/>
  <c r="Q16" i="1"/>
  <c r="R16" i="1" s="1"/>
  <c r="Q17" i="1"/>
  <c r="R17" i="1" s="1"/>
  <c r="Q6" i="1"/>
  <c r="R6" i="1" s="1"/>
  <c r="Q7" i="1"/>
  <c r="R7" i="1" s="1"/>
  <c r="Q5" i="1"/>
  <c r="Q18" i="1"/>
  <c r="R18" i="1" s="1"/>
  <c r="Q19" i="1"/>
  <c r="R19" i="1" s="1"/>
  <c r="Q15" i="1"/>
  <c r="R15" i="1" s="1"/>
  <c r="Q8" i="1"/>
  <c r="R8" i="1" s="1"/>
  <c r="Q20" i="1"/>
  <c r="R20" i="1" s="1"/>
  <c r="Q11" i="1"/>
  <c r="R11" i="1" s="1"/>
  <c r="Q24" i="1"/>
  <c r="R24" i="1" s="1"/>
  <c r="Q9" i="1"/>
  <c r="R9" i="1" s="1"/>
  <c r="Q21" i="1"/>
  <c r="R21" i="1" s="1"/>
  <c r="Q22" i="1"/>
  <c r="R22" i="1" s="1"/>
  <c r="Q23" i="1"/>
  <c r="R23" i="1" s="1"/>
  <c r="Q10" i="1"/>
  <c r="Q12" i="1"/>
  <c r="R12" i="1" s="1"/>
  <c r="Q13" i="1"/>
  <c r="R13" i="1" s="1"/>
  <c r="Q14" i="1"/>
  <c r="R14" i="1" s="1"/>
  <c r="R10" i="1"/>
  <c r="Q3" i="1"/>
  <c r="R3" i="1" s="1"/>
  <c r="C16" i="1"/>
  <c r="C18" i="1"/>
  <c r="C14" i="1"/>
  <c r="C19" i="1"/>
  <c r="C13" i="1"/>
  <c r="C15" i="1"/>
  <c r="H122" i="1"/>
  <c r="I14" i="1" s="1"/>
  <c r="L122" i="1"/>
  <c r="M14" i="1" s="1"/>
  <c r="R5" i="1"/>
  <c r="X5" i="1"/>
  <c r="C23" i="1"/>
  <c r="K122" i="1"/>
  <c r="L14" i="1" s="1"/>
  <c r="D21" i="1"/>
  <c r="D22" i="1"/>
  <c r="X17" i="1"/>
  <c r="D23" i="1"/>
  <c r="U13" i="1"/>
  <c r="D17" i="1"/>
  <c r="X23" i="1"/>
  <c r="U5" i="1"/>
  <c r="U24" i="1"/>
  <c r="D19" i="1"/>
  <c r="X8" i="1"/>
  <c r="D18" i="1"/>
  <c r="X20" i="1"/>
  <c r="C21" i="1"/>
  <c r="X21" i="1"/>
  <c r="X18" i="1"/>
  <c r="X16" i="1"/>
  <c r="U14" i="1"/>
  <c r="I122" i="1" l="1"/>
  <c r="J14" i="1" s="1"/>
  <c r="J122" i="1"/>
  <c r="K14" i="1" s="1"/>
  <c r="H16" i="1" l="1"/>
</calcChain>
</file>

<file path=xl/sharedStrings.xml><?xml version="1.0" encoding="utf-8"?>
<sst xmlns="http://schemas.openxmlformats.org/spreadsheetml/2006/main" count="30" uniqueCount="27">
  <si>
    <t>실질 심볼 레벨</t>
    <phoneticPr fontId="1" type="noConversion"/>
  </si>
  <si>
    <t>Max</t>
    <phoneticPr fontId="1" type="noConversion"/>
  </si>
  <si>
    <t>누적 요구치</t>
    <phoneticPr fontId="1" type="noConversion"/>
  </si>
  <si>
    <t>요구치</t>
    <phoneticPr fontId="1" type="noConversion"/>
  </si>
  <si>
    <t>레벨</t>
    <phoneticPr fontId="1" type="noConversion"/>
  </si>
  <si>
    <t>예상 달성일</t>
    <phoneticPr fontId="1" type="noConversion"/>
  </si>
  <si>
    <t>해당 레벨까지 소요 기간(일) _ 필터</t>
    <phoneticPr fontId="1" type="noConversion"/>
  </si>
  <si>
    <t>해당 레벨까지 소요 기간(일)</t>
    <phoneticPr fontId="1" type="noConversion"/>
  </si>
  <si>
    <t>해당 레벨을 달성하지 않았는가?</t>
    <phoneticPr fontId="1" type="noConversion"/>
  </si>
  <si>
    <t>수치</t>
    <phoneticPr fontId="1" type="noConversion"/>
  </si>
  <si>
    <t>어센틱 포스 - 예상 달성일</t>
    <phoneticPr fontId="1" type="noConversion"/>
  </si>
  <si>
    <t>심볼 레벨 달성일</t>
    <phoneticPr fontId="1" type="noConversion"/>
  </si>
  <si>
    <t>누적 성장치</t>
    <phoneticPr fontId="1" type="noConversion"/>
  </si>
  <si>
    <t>추가 심볼</t>
    <phoneticPr fontId="1" type="noConversion"/>
  </si>
  <si>
    <t>일일 획득량</t>
    <phoneticPr fontId="1" type="noConversion"/>
  </si>
  <si>
    <t>심볼 성장치</t>
    <phoneticPr fontId="1" type="noConversion"/>
  </si>
  <si>
    <t>연노랑 : 정보</t>
    <phoneticPr fontId="1" type="noConversion"/>
  </si>
  <si>
    <t>심볼 레벨</t>
    <phoneticPr fontId="1" type="noConversion"/>
  </si>
  <si>
    <t>녹색 영역 : 입력 허용</t>
    <phoneticPr fontId="1" type="noConversion"/>
  </si>
  <si>
    <t>?</t>
    <phoneticPr fontId="1" type="noConversion"/>
  </si>
  <si>
    <t>오디움</t>
    <phoneticPr fontId="1" type="noConversion"/>
  </si>
  <si>
    <t>아르크스</t>
    <phoneticPr fontId="1" type="noConversion"/>
  </si>
  <si>
    <t>세르니움</t>
    <phoneticPr fontId="1" type="noConversion"/>
  </si>
  <si>
    <t>지역</t>
    <phoneticPr fontId="1" type="noConversion"/>
  </si>
  <si>
    <t>기준일</t>
    <phoneticPr fontId="1" type="noConversion"/>
  </si>
  <si>
    <t>실질 포스 (추가 심볼, 강화되지 않은 심볼 고려)</t>
    <phoneticPr fontId="1" type="noConversion"/>
  </si>
  <si>
    <t>일 후 심볼 레벨/포스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</si>
</sst>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4" fontId="0" fillId="0" borderId="0" xfId="0" applyNumberFormat="1">
      <alignment vertical="center"/>
    </xf>
    <xf numFmtId="0" fontId="0" fillId="0" borderId="12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3" borderId="12" xfId="0" applyFill="1" applyBorder="1" applyAlignment="1">
      <alignment horizontal="center" vertical="center"/>
    </xf>
    <xf numFmtId="0" fontId="0" fillId="3" borderId="0" xfId="0" applyFill="1">
      <alignment vertical="center"/>
    </xf>
    <xf numFmtId="176" fontId="0" fillId="2" borderId="12" xfId="0" applyNumberForma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14" fontId="4" fillId="2" borderId="12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4" borderId="11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3" fillId="4" borderId="9" xfId="0" applyFont="1" applyFill="1" applyBorder="1">
      <alignment vertical="center"/>
    </xf>
    <xf numFmtId="0" fontId="0" fillId="4" borderId="11" xfId="0" applyFill="1" applyBorder="1" applyAlignment="1">
      <alignment horizontal="left" vertical="center"/>
    </xf>
    <xf numFmtId="0" fontId="0" fillId="4" borderId="10" xfId="0" applyFill="1" applyBorder="1">
      <alignment vertical="center"/>
    </xf>
    <xf numFmtId="0" fontId="0" fillId="4" borderId="9" xfId="0" applyFill="1" applyBorder="1">
      <alignment vertical="center"/>
    </xf>
    <xf numFmtId="14" fontId="4" fillId="3" borderId="12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b3ded5531356e3b/&#47928;&#49436;/&#49356;&#51592;z.xlsx" TargetMode="External"/><Relationship Id="rId1" Type="http://schemas.openxmlformats.org/officeDocument/2006/relationships/externalLinkPath" Target="&#49356;&#51592;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보상계산"/>
      <sheetName val="Sheet1"/>
      <sheetName val="싱글"/>
      <sheetName val="H2"/>
      <sheetName val="아포"/>
      <sheetName val="연구실"/>
      <sheetName val="test"/>
      <sheetName val="Sheet3"/>
      <sheetName val="Sheet2"/>
      <sheetName val="apo"/>
      <sheetName val="div"/>
      <sheetName val="스피드"/>
      <sheetName val="디비전 카드"/>
      <sheetName val="아포 보스 체력"/>
      <sheetName val="Sheet4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>
        <row r="2">
          <cell r="A2">
            <v>336.27</v>
          </cell>
        </row>
        <row r="3">
          <cell r="A3">
            <v>335.47999999999996</v>
          </cell>
        </row>
        <row r="4">
          <cell r="A4">
            <v>159.11000000000004</v>
          </cell>
        </row>
      </sheetData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92D6E-58CD-4E53-90B0-74167710E4D7}">
  <dimension ref="A1:AB122"/>
  <sheetViews>
    <sheetView tabSelected="1" zoomScale="115" zoomScaleNormal="115" workbookViewId="0">
      <selection activeCell="L32" sqref="L32"/>
    </sheetView>
  </sheetViews>
  <sheetFormatPr defaultColWidth="11" defaultRowHeight="16.5" x14ac:dyDescent="0.3"/>
  <sheetData>
    <row r="1" spans="1:24" x14ac:dyDescent="0.3">
      <c r="A1" s="34" t="s">
        <v>23</v>
      </c>
      <c r="B1" s="34" t="s">
        <v>22</v>
      </c>
      <c r="C1" s="34" t="s">
        <v>21</v>
      </c>
      <c r="D1" s="34" t="s">
        <v>20</v>
      </c>
      <c r="E1" s="34" t="s">
        <v>19</v>
      </c>
      <c r="F1" s="34" t="s">
        <v>19</v>
      </c>
      <c r="H1" s="37" t="s">
        <v>18</v>
      </c>
      <c r="I1" s="37"/>
    </row>
    <row r="2" spans="1:24" x14ac:dyDescent="0.3">
      <c r="A2" s="34" t="s">
        <v>24</v>
      </c>
      <c r="B2" s="61">
        <v>44927</v>
      </c>
      <c r="C2" s="61">
        <v>44927</v>
      </c>
      <c r="D2" s="61">
        <v>44927</v>
      </c>
      <c r="E2" s="61"/>
      <c r="F2" s="61"/>
      <c r="H2" s="35" t="s">
        <v>16</v>
      </c>
      <c r="I2" s="35"/>
      <c r="P2" s="55" t="s">
        <v>10</v>
      </c>
      <c r="Q2" s="56"/>
      <c r="R2" s="56"/>
      <c r="S2" s="56"/>
      <c r="T2" s="56"/>
      <c r="U2" s="56"/>
      <c r="V2" s="56"/>
      <c r="W2" s="56"/>
      <c r="X2" s="57"/>
    </row>
    <row r="3" spans="1:24" x14ac:dyDescent="0.3">
      <c r="A3" s="34" t="s">
        <v>17</v>
      </c>
      <c r="B3" s="36">
        <v>1</v>
      </c>
      <c r="C3" s="36">
        <v>1</v>
      </c>
      <c r="D3" s="36">
        <v>1</v>
      </c>
      <c r="E3" s="36"/>
      <c r="F3" s="36"/>
      <c r="P3" s="45">
        <v>10</v>
      </c>
      <c r="Q3" s="46" t="str">
        <f ca="1">IFERROR(IF(P3&lt;=$H$6,"이미 달성",TODAY()+SMALL($R$107:$V$117,((P3-$H$6)/10))+0),"심볼 미획득")</f>
        <v>이미 달성</v>
      </c>
      <c r="R3" s="47" t="str">
        <f t="shared" ref="R3:R24" ca="1" si="0">IFERROR("("&amp;Q3-TODAY()&amp;"일 후)","")</f>
        <v/>
      </c>
      <c r="S3" s="45">
        <v>230</v>
      </c>
      <c r="T3" s="46">
        <f ca="1">IFERROR(IF(S3&lt;=$H$6,"이미 달성",TODAY()+SMALL($R$107:$V$117,((S3-$H$6)/10))+0),"심볼 미획득")</f>
        <v>45109</v>
      </c>
      <c r="U3" s="47" t="str">
        <f t="shared" ref="U3:U24" ca="1" si="1">IFERROR("("&amp;T3-TODAY()&amp;"일 후)","")</f>
        <v>(129일 후)</v>
      </c>
      <c r="V3" s="45">
        <v>450</v>
      </c>
      <c r="W3" s="46" t="str">
        <f ca="1">IFERROR(IF(V3&lt;=$H$6,"이미 달성",TODAY()+SMALL($R$107:$V$117,((V3-$H$6)/10))+0),"심볼 미획득")</f>
        <v>심볼 미획득</v>
      </c>
      <c r="X3" s="47" t="str">
        <f t="shared" ref="X3:X24" ca="1" si="2">IFERROR("("&amp;W3-TODAY()&amp;"일 후)","")</f>
        <v/>
      </c>
    </row>
    <row r="4" spans="1:24" x14ac:dyDescent="0.3">
      <c r="A4" s="34" t="s">
        <v>15</v>
      </c>
      <c r="B4" s="36">
        <v>0</v>
      </c>
      <c r="C4" s="36">
        <v>0</v>
      </c>
      <c r="D4" s="36">
        <v>0</v>
      </c>
      <c r="E4" s="36"/>
      <c r="F4" s="36"/>
      <c r="P4" s="48">
        <v>20</v>
      </c>
      <c r="Q4" s="49" t="str">
        <f ca="1">IFERROR(IF(P4&lt;=$H$6,"이미 달성",TODAY()+SMALL($R$107:$V$117,((P4-$H$6)/10))+0),"심볼 미획득")</f>
        <v>이미 달성</v>
      </c>
      <c r="R4" s="50" t="str">
        <f t="shared" ca="1" si="0"/>
        <v/>
      </c>
      <c r="S4" s="48">
        <v>240</v>
      </c>
      <c r="T4" s="49">
        <f ca="1">IFERROR(IF(S4&lt;=$H$6,"이미 달성",TODAY()+SMALL($R$107:$V$117,((S4-$H$6)/10))+0),"심볼 미획득")</f>
        <v>45158</v>
      </c>
      <c r="U4" s="50" t="str">
        <f t="shared" ca="1" si="1"/>
        <v>(178일 후)</v>
      </c>
      <c r="V4" s="48">
        <v>460</v>
      </c>
      <c r="W4" s="49" t="str">
        <f ca="1">IFERROR(IF(V4&lt;=$H$6,"이미 달성",TODAY()+SMALL($R$107:$V$117,((V4-$H$6)/10))+0),"심볼 미획득")</f>
        <v>심볼 미획득</v>
      </c>
      <c r="X4" s="50" t="str">
        <f t="shared" ca="1" si="2"/>
        <v/>
      </c>
    </row>
    <row r="5" spans="1:24" x14ac:dyDescent="0.3">
      <c r="A5" s="34" t="s">
        <v>14</v>
      </c>
      <c r="B5" s="36">
        <v>15</v>
      </c>
      <c r="C5" s="36">
        <v>10</v>
      </c>
      <c r="D5" s="36">
        <v>5</v>
      </c>
      <c r="E5" s="36"/>
      <c r="F5" s="36"/>
      <c r="H5" s="58" t="s">
        <v>25</v>
      </c>
      <c r="I5" s="59"/>
      <c r="J5" s="59"/>
      <c r="K5" s="60"/>
      <c r="P5" s="48">
        <v>30</v>
      </c>
      <c r="Q5" s="49" t="str">
        <f ca="1">IFERROR(IF(P5&lt;=$H$6,"이미 달성",TODAY()+SMALL($R$107:$V$117,((P5-$H$6)/10))+0),"심볼 미획득")</f>
        <v>이미 달성</v>
      </c>
      <c r="R5" s="50" t="str">
        <f t="shared" ca="1" si="0"/>
        <v/>
      </c>
      <c r="S5" s="48">
        <v>250</v>
      </c>
      <c r="T5" s="49">
        <f ca="1">IFERROR(IF(S5&lt;=$H$6,"이미 달성",TODAY()+SMALL($R$107:$V$117,((S5-$H$6)/10))+0),"심볼 미획득")</f>
        <v>45175</v>
      </c>
      <c r="U5" s="50" t="str">
        <f t="shared" ca="1" si="1"/>
        <v>(195일 후)</v>
      </c>
      <c r="V5" s="48">
        <v>470</v>
      </c>
      <c r="W5" s="49" t="str">
        <f ca="1">IFERROR(IF(V5&lt;=$H$6,"이미 달성",TODAY()+SMALL($R$107:$V$117,((V5-$H$6)/10))+0),"심볼 미획득")</f>
        <v>심볼 미획득</v>
      </c>
      <c r="X5" s="50" t="str">
        <f t="shared" ca="1" si="2"/>
        <v/>
      </c>
    </row>
    <row r="6" spans="1:24" x14ac:dyDescent="0.3">
      <c r="A6" s="34" t="s">
        <v>13</v>
      </c>
      <c r="B6" s="36">
        <v>0</v>
      </c>
      <c r="C6" s="36">
        <v>0</v>
      </c>
      <c r="D6" s="36">
        <v>0</v>
      </c>
      <c r="E6" s="36"/>
      <c r="F6" s="36"/>
      <c r="H6" s="41">
        <f ca="1">SUM($B$122:$F$122)*10</f>
        <v>150</v>
      </c>
      <c r="I6" s="14"/>
      <c r="J6" s="14"/>
      <c r="K6" s="13"/>
      <c r="P6" s="48">
        <v>40</v>
      </c>
      <c r="Q6" s="49" t="str">
        <f ca="1">IFERROR(IF(P6&lt;=$H$6,"이미 달성",TODAY()+SMALL($R$107:$V$117,((P6-$H$6)/10))+0),"심볼 미획득")</f>
        <v>이미 달성</v>
      </c>
      <c r="R6" s="50" t="str">
        <f t="shared" ca="1" si="0"/>
        <v/>
      </c>
      <c r="S6" s="48">
        <v>260</v>
      </c>
      <c r="T6" s="49">
        <f ca="1">IFERROR(IF(S6&lt;=$H$6,"이미 달성",TODAY()+SMALL($R$107:$V$117,((S6-$H$6)/10))+0),"심볼 미획득")</f>
        <v>45183</v>
      </c>
      <c r="U6" s="50" t="str">
        <f t="shared" ca="1" si="1"/>
        <v>(203일 후)</v>
      </c>
      <c r="V6" s="48">
        <v>480</v>
      </c>
      <c r="W6" s="49" t="str">
        <f ca="1">IFERROR(IF(V6&lt;=$H$6,"이미 달성",TODAY()+SMALL($R$107:$V$117,((V6-$H$6)/10))+0),"심볼 미획득")</f>
        <v>심볼 미획득</v>
      </c>
      <c r="X6" s="50" t="str">
        <f t="shared" ca="1" si="2"/>
        <v/>
      </c>
    </row>
    <row r="7" spans="1:24" x14ac:dyDescent="0.3">
      <c r="A7" s="34"/>
      <c r="B7" s="34"/>
      <c r="C7" s="34"/>
      <c r="D7" s="34"/>
      <c r="E7" s="34"/>
      <c r="F7" s="34"/>
      <c r="P7" s="48">
        <v>50</v>
      </c>
      <c r="Q7" s="49" t="str">
        <f ca="1">IFERROR(IF(P7&lt;=$H$6,"이미 달성",TODAY()+SMALL($R$107:$V$117,((P7-$H$6)/10))+0),"심볼 미획득")</f>
        <v>이미 달성</v>
      </c>
      <c r="R7" s="50" t="str">
        <f t="shared" ca="1" si="0"/>
        <v/>
      </c>
      <c r="S7" s="48">
        <v>270</v>
      </c>
      <c r="T7" s="49">
        <f ca="1">IFERROR(IF(S7&lt;=$H$6,"이미 달성",TODAY()+SMALL($R$107:$V$117,((S7-$H$6)/10))+0),"심볼 미획득")</f>
        <v>45232</v>
      </c>
      <c r="U7" s="50" t="str">
        <f t="shared" ca="1" si="1"/>
        <v>(252일 후)</v>
      </c>
      <c r="V7" s="48">
        <v>490</v>
      </c>
      <c r="W7" s="49" t="str">
        <f ca="1">IFERROR(IF(V7&lt;=$H$6,"이미 달성",TODAY()+SMALL($R$107:$V$117,((V7-$H$6)/10))+0),"심볼 미획득")</f>
        <v>심볼 미획득</v>
      </c>
      <c r="X7" s="50" t="str">
        <f t="shared" ca="1" si="2"/>
        <v/>
      </c>
    </row>
    <row r="8" spans="1:24" x14ac:dyDescent="0.3">
      <c r="A8" s="34" t="s">
        <v>12</v>
      </c>
      <c r="B8" s="38">
        <f ca="1">IFERROR(INDEX($D$108:$D$118,(B3)) + B4 + B6 + B5*(TODAY()-B2),"")</f>
        <v>795</v>
      </c>
      <c r="C8" s="38">
        <f ca="1">IFERROR(INDEX($D$108:$D$118,(C3)) + C4 + C6 + C5*(TODAY()-C2),"")</f>
        <v>530</v>
      </c>
      <c r="D8" s="38">
        <f ca="1">IFERROR(INDEX($D$108:$D$118,(D3)) + D4 + D6 + D5*(TODAY()-D2),"")</f>
        <v>265</v>
      </c>
      <c r="E8" s="38" t="str">
        <f ca="1">IFERROR(INDEX($D$108:$D$118,(E3)) + E4 + E6 + E5*(TODAY()-E2),"")</f>
        <v/>
      </c>
      <c r="F8" s="38" t="str">
        <f ca="1">IFERROR(INDEX($D$108:$D$118,(F3)) + F4 + F6 + F5*(TODAY()-F2),"")</f>
        <v/>
      </c>
      <c r="P8" s="48">
        <v>60</v>
      </c>
      <c r="Q8" s="49" t="str">
        <f ca="1">IFERROR(IF(P8&lt;=$H$6,"이미 달성",TODAY()+SMALL($R$107:$V$117,((P8-$H$6)/10))+0),"심볼 미획득")</f>
        <v>이미 달성</v>
      </c>
      <c r="R8" s="50" t="str">
        <f t="shared" ca="1" si="0"/>
        <v/>
      </c>
      <c r="S8" s="48">
        <v>280</v>
      </c>
      <c r="T8" s="49">
        <f ca="1">IFERROR(IF(S8&lt;=$H$6,"이미 달성",TODAY()+SMALL($R$107:$V$117,((S8-$H$6)/10))+0),"심볼 미획득")</f>
        <v>45274</v>
      </c>
      <c r="U8" s="50" t="str">
        <f t="shared" ca="1" si="1"/>
        <v>(294일 후)</v>
      </c>
      <c r="V8" s="48">
        <v>500</v>
      </c>
      <c r="W8" s="49" t="str">
        <f ca="1">IFERROR(IF(V8&lt;=$H$6,"이미 달성",TODAY()+SMALL($R$107:$V$117,((V8-$H$6)/10))+0),"심볼 미획득")</f>
        <v>심볼 미획득</v>
      </c>
      <c r="X8" s="50" t="str">
        <f t="shared" ca="1" si="2"/>
        <v/>
      </c>
    </row>
    <row r="9" spans="1:24" x14ac:dyDescent="0.3">
      <c r="A9" s="34"/>
      <c r="B9" s="34"/>
      <c r="C9" s="34"/>
      <c r="D9" s="34"/>
      <c r="E9" s="34"/>
      <c r="F9" s="34"/>
      <c r="P9" s="48">
        <v>70</v>
      </c>
      <c r="Q9" s="49" t="str">
        <f ca="1">IFERROR(IF(P9&lt;=$H$6,"이미 달성",TODAY()+SMALL($R$107:$V$117,((P9-$H$6)/10))+0),"심볼 미획득")</f>
        <v>이미 달성</v>
      </c>
      <c r="R9" s="50" t="str">
        <f t="shared" ca="1" si="0"/>
        <v/>
      </c>
      <c r="S9" s="48">
        <v>290</v>
      </c>
      <c r="T9" s="49">
        <f ca="1">IFERROR(IF(S9&lt;=$H$6,"이미 달성",TODAY()+SMALL($R$107:$V$117,((S9-$H$6)/10))+0),"심볼 미획득")</f>
        <v>45291</v>
      </c>
      <c r="U9" s="50" t="str">
        <f t="shared" ca="1" si="1"/>
        <v>(311일 후)</v>
      </c>
      <c r="V9" s="48">
        <v>510</v>
      </c>
      <c r="W9" s="49" t="str">
        <f ca="1">IFERROR(IF(V9&lt;=$H$6,"이미 달성",TODAY()+SMALL($R$107:$V$117,((V9-$H$6)/10))+0),"심볼 미획득")</f>
        <v>심볼 미획득</v>
      </c>
      <c r="X9" s="50" t="str">
        <f t="shared" ca="1" si="2"/>
        <v/>
      </c>
    </row>
    <row r="10" spans="1:24" x14ac:dyDescent="0.3">
      <c r="P10" s="48">
        <v>80</v>
      </c>
      <c r="Q10" s="49" t="str">
        <f ca="1">IFERROR(IF(P10&lt;=$H$6,"이미 달성",TODAY()+SMALL($R$107:$V$117,((P10-$H$6)/10))+0),"심볼 미획득")</f>
        <v>이미 달성</v>
      </c>
      <c r="R10" s="50" t="str">
        <f t="shared" ca="1" si="0"/>
        <v/>
      </c>
      <c r="S10" s="48">
        <v>300</v>
      </c>
      <c r="T10" s="49">
        <f ca="1">IFERROR(IF(S10&lt;=$H$6,"이미 달성",TODAY()+SMALL($R$107:$V$117,((S10-$H$6)/10))+0),"심볼 미획득")</f>
        <v>45384</v>
      </c>
      <c r="U10" s="50" t="str">
        <f t="shared" ca="1" si="1"/>
        <v>(404일 후)</v>
      </c>
      <c r="V10" s="48">
        <v>520</v>
      </c>
      <c r="W10" s="49" t="str">
        <f ca="1">IFERROR(IF(V10&lt;=$H$6,"이미 달성",TODAY()+SMALL($R$107:$V$117,((V10-$H$6)/10))+0),"심볼 미획득")</f>
        <v>심볼 미획득</v>
      </c>
      <c r="X10" s="50" t="str">
        <f t="shared" ca="1" si="2"/>
        <v/>
      </c>
    </row>
    <row r="11" spans="1:24" x14ac:dyDescent="0.3">
      <c r="A11" t="s">
        <v>11</v>
      </c>
      <c r="P11" s="48">
        <v>90</v>
      </c>
      <c r="Q11" s="49" t="str">
        <f ca="1">IFERROR(IF(P11&lt;=$H$6,"이미 달성",TODAY()+SMALL($R$107:$V$117,((P11-$H$6)/10))+0),"심볼 미획득")</f>
        <v>이미 달성</v>
      </c>
      <c r="R11" s="50" t="str">
        <f t="shared" ca="1" si="0"/>
        <v/>
      </c>
      <c r="S11" s="48">
        <v>310</v>
      </c>
      <c r="T11" s="49">
        <f ca="1">IFERROR(IF(S11&lt;=$H$6,"이미 달성",TODAY()+SMALL($R$107:$V$117,((S11-$H$6)/10))+0),"심볼 미획득")</f>
        <v>45439</v>
      </c>
      <c r="U11" s="50" t="str">
        <f t="shared" ca="1" si="1"/>
        <v>(459일 후)</v>
      </c>
      <c r="V11" s="48">
        <v>530</v>
      </c>
      <c r="W11" s="49" t="str">
        <f ca="1">IFERROR(IF(V11&lt;=$H$6,"이미 달성",TODAY()+SMALL($R$107:$V$117,((V11-$H$6)/10))+0),"심볼 미획득")</f>
        <v>심볼 미획득</v>
      </c>
      <c r="X11" s="50" t="str">
        <f t="shared" ca="1" si="2"/>
        <v/>
      </c>
    </row>
    <row r="12" spans="1:24" x14ac:dyDescent="0.3">
      <c r="A12" s="34" t="s">
        <v>4</v>
      </c>
      <c r="B12" s="34" t="str">
        <f>B1</f>
        <v>세르니움</v>
      </c>
      <c r="C12" s="34" t="str">
        <f>C1</f>
        <v>아르크스</v>
      </c>
      <c r="D12" s="34" t="str">
        <f>D1</f>
        <v>오디움</v>
      </c>
      <c r="E12" s="34" t="str">
        <f>E1</f>
        <v>?</v>
      </c>
      <c r="F12" s="34" t="str">
        <f>F1</f>
        <v>?</v>
      </c>
      <c r="H12" s="36">
        <v>100</v>
      </c>
      <c r="I12" s="31" t="s">
        <v>26</v>
      </c>
      <c r="J12" s="31"/>
      <c r="K12" s="31"/>
      <c r="L12" s="31"/>
      <c r="M12" s="30"/>
      <c r="P12" s="48">
        <v>100</v>
      </c>
      <c r="Q12" s="49" t="str">
        <f ca="1">IFERROR(IF(P12&lt;=$H$6,"이미 달성",TODAY()+SMALL($R$107:$V$117,((P12-$H$6)/10))+0),"심볼 미획득")</f>
        <v>이미 달성</v>
      </c>
      <c r="R12" s="50" t="str">
        <f t="shared" ca="1" si="0"/>
        <v/>
      </c>
      <c r="S12" s="48">
        <v>320</v>
      </c>
      <c r="T12" s="49">
        <f ca="1">IFERROR(IF(S12&lt;=$H$6,"이미 달성",TODAY()+SMALL($R$107:$V$117,((S12-$H$6)/10))+0),"심볼 미획득")</f>
        <v>45620</v>
      </c>
      <c r="U12" s="50" t="str">
        <f t="shared" ca="1" si="1"/>
        <v>(640일 후)</v>
      </c>
      <c r="V12" s="48">
        <v>540</v>
      </c>
      <c r="W12" s="49" t="str">
        <f ca="1">IFERROR(IF(V12&lt;=$H$6,"이미 달성",TODAY()+SMALL($R$107:$V$117,((V12-$H$6)/10))+0),"심볼 미획득")</f>
        <v>심볼 미획득</v>
      </c>
      <c r="X12" s="50" t="str">
        <f t="shared" ca="1" si="2"/>
        <v/>
      </c>
    </row>
    <row r="13" spans="1:24" x14ac:dyDescent="0.3">
      <c r="A13" s="34">
        <v>1</v>
      </c>
      <c r="B13" s="44" t="str">
        <f ca="1">IFERROR(IF(F107,X107,"-"),"-")</f>
        <v>-</v>
      </c>
      <c r="C13" s="44" t="str">
        <f ca="1">IFERROR(IF(G107,Y107,"-"),"-")</f>
        <v>-</v>
      </c>
      <c r="D13" s="44" t="str">
        <f ca="1">IFERROR(IF(H107,Z107,"-"),"-")</f>
        <v>-</v>
      </c>
      <c r="E13" s="44" t="str">
        <f ca="1">IFERROR(IF(I107,AA107,"-"),"-")</f>
        <v>-</v>
      </c>
      <c r="F13" s="44" t="str">
        <f ca="1">IFERROR(IF(J107,AB107,"-"),"-")</f>
        <v>-</v>
      </c>
      <c r="H13" s="34" t="str">
        <f>A1</f>
        <v>지역</v>
      </c>
      <c r="I13" s="34" t="str">
        <f>B1</f>
        <v>세르니움</v>
      </c>
      <c r="J13" s="34" t="str">
        <f>C1</f>
        <v>아르크스</v>
      </c>
      <c r="K13" s="34" t="str">
        <f>D1</f>
        <v>오디움</v>
      </c>
      <c r="L13" s="34" t="str">
        <f>E1</f>
        <v>?</v>
      </c>
      <c r="M13" s="34" t="str">
        <f>F1</f>
        <v>?</v>
      </c>
      <c r="P13" s="51">
        <v>110</v>
      </c>
      <c r="Q13" s="52" t="str">
        <f ca="1">IFERROR(IF(P13&lt;=$H$6,"이미 달성",TODAY()+SMALL($R$107:$V$117,((P13-$H$6)/10))+0),"심볼 미획득")</f>
        <v>이미 달성</v>
      </c>
      <c r="R13" s="53" t="str">
        <f t="shared" ca="1" si="0"/>
        <v/>
      </c>
      <c r="S13" s="51">
        <v>330</v>
      </c>
      <c r="T13" s="52">
        <f ca="1">IFERROR(IF(S13&lt;=$H$6,"이미 달성",TODAY()+SMALL($R$107:$V$117,((S13-$H$6)/10))+0),"심볼 미획득")</f>
        <v>45840</v>
      </c>
      <c r="U13" s="53" t="str">
        <f t="shared" ca="1" si="1"/>
        <v>(860일 후)</v>
      </c>
      <c r="V13" s="51">
        <v>550</v>
      </c>
      <c r="W13" s="52" t="str">
        <f ca="1">IFERROR(IF(V13&lt;=$H$6,"이미 달성",TODAY()+SMALL($R$107:$V$117,((V13-$H$6)/10))+0),"심볼 미획득")</f>
        <v>심볼 미획득</v>
      </c>
      <c r="X13" s="53" t="str">
        <f t="shared" ca="1" si="2"/>
        <v/>
      </c>
    </row>
    <row r="14" spans="1:24" x14ac:dyDescent="0.3">
      <c r="A14" s="34">
        <v>2</v>
      </c>
      <c r="B14" s="44" t="str">
        <f ca="1">IFERROR(IF(F108,X108,"-"),"-")</f>
        <v>-</v>
      </c>
      <c r="C14" s="44" t="str">
        <f ca="1">IFERROR(IF(G108,Y108,"-"),"-")</f>
        <v>-</v>
      </c>
      <c r="D14" s="44" t="str">
        <f ca="1">IFERROR(IF(H108,Z108,"-"),"-")</f>
        <v>-</v>
      </c>
      <c r="E14" s="44" t="str">
        <f ca="1">IFERROR(IF(I108,AA108,"-"),"-")</f>
        <v>-</v>
      </c>
      <c r="F14" s="44" t="str">
        <f ca="1">IFERROR(IF(J108,AB108,"-"),"-")</f>
        <v>-</v>
      </c>
      <c r="H14" s="34" t="s">
        <v>4</v>
      </c>
      <c r="I14" s="40">
        <f ca="1">B122+H122</f>
        <v>8</v>
      </c>
      <c r="J14" s="40">
        <f ca="1">C122+I122</f>
        <v>7</v>
      </c>
      <c r="K14" s="40">
        <f ca="1">D122+J122</f>
        <v>5</v>
      </c>
      <c r="L14" s="40">
        <f ca="1">E122+K122</f>
        <v>0</v>
      </c>
      <c r="M14" s="40">
        <f ca="1">F122+L122</f>
        <v>0</v>
      </c>
      <c r="P14" s="48">
        <v>120</v>
      </c>
      <c r="Q14" s="54" t="str">
        <f ca="1">IFERROR(IF(P14&lt;=$H$6,"이미 달성",TODAY()+SMALL($R$107:$V$117,((P14-$H$6)/10))+0),"심볼 미획득")</f>
        <v>이미 달성</v>
      </c>
      <c r="R14" s="50" t="str">
        <f t="shared" ca="1" si="0"/>
        <v/>
      </c>
      <c r="S14" s="48">
        <v>340</v>
      </c>
      <c r="T14" s="54" t="str">
        <f ca="1">IFERROR(IF(S14&lt;=$H$6,"이미 달성",TODAY()+SMALL($R$107:$V$117,((S14-$H$6)/10))+0),"심볼 미획득")</f>
        <v>심볼 미획득</v>
      </c>
      <c r="U14" s="50" t="str">
        <f t="shared" ca="1" si="1"/>
        <v/>
      </c>
      <c r="V14" s="48">
        <v>560</v>
      </c>
      <c r="W14" s="54" t="str">
        <f ca="1">IFERROR(IF(V14&lt;=$H$6,"이미 달성",TODAY()+SMALL($R$107:$V$117,((V14-$H$6)/10))+0),"심볼 미획득")</f>
        <v>심볼 미획득</v>
      </c>
      <c r="X14" s="50" t="str">
        <f t="shared" ca="1" si="2"/>
        <v/>
      </c>
    </row>
    <row r="15" spans="1:24" x14ac:dyDescent="0.3">
      <c r="A15" s="34">
        <v>3</v>
      </c>
      <c r="B15" s="44" t="str">
        <f ca="1">IFERROR(IF(F109,X109,"-"),"-")</f>
        <v>-</v>
      </c>
      <c r="C15" s="44" t="str">
        <f ca="1">IFERROR(IF(G109,Y109,"-"),"-")</f>
        <v>-</v>
      </c>
      <c r="D15" s="44" t="str">
        <f ca="1">IFERROR(IF(H109,Z109,"-"),"-")</f>
        <v>-</v>
      </c>
      <c r="E15" s="44" t="str">
        <f ca="1">IFERROR(IF(I109,AA109,"-"),"-")</f>
        <v>-</v>
      </c>
      <c r="F15" s="44" t="str">
        <f ca="1">IFERROR(IF(J109,AB109,"-"),"-")</f>
        <v>-</v>
      </c>
      <c r="H15" s="23"/>
      <c r="I15" s="39"/>
      <c r="J15" s="39"/>
      <c r="K15" s="39"/>
      <c r="L15" s="39"/>
      <c r="M15" s="22"/>
      <c r="P15" s="48">
        <v>130</v>
      </c>
      <c r="Q15" s="54" t="str">
        <f ca="1">IFERROR(IF(P15&lt;=$H$6,"이미 달성",TODAY()+SMALL($R$107:$V$117,((P15-$H$6)/10))+0),"심볼 미획득")</f>
        <v>이미 달성</v>
      </c>
      <c r="R15" s="50" t="str">
        <f t="shared" ca="1" si="0"/>
        <v/>
      </c>
      <c r="S15" s="48">
        <v>350</v>
      </c>
      <c r="T15" s="54" t="str">
        <f ca="1">IFERROR(IF(S15&lt;=$H$6,"이미 달성",TODAY()+SMALL($R$107:$V$117,((S15-$H$6)/10))+0),"심볼 미획득")</f>
        <v>심볼 미획득</v>
      </c>
      <c r="U15" s="50" t="str">
        <f t="shared" ca="1" si="1"/>
        <v/>
      </c>
      <c r="V15" s="48">
        <v>570</v>
      </c>
      <c r="W15" s="54" t="str">
        <f ca="1">IFERROR(IF(V15&lt;=$H$6,"이미 달성",TODAY()+SMALL($R$107:$V$117,((V15-$H$6)/10))+0),"심볼 미획득")</f>
        <v>심볼 미획득</v>
      </c>
      <c r="X15" s="50" t="str">
        <f t="shared" ca="1" si="2"/>
        <v/>
      </c>
    </row>
    <row r="16" spans="1:24" x14ac:dyDescent="0.3">
      <c r="A16" s="34">
        <v>4</v>
      </c>
      <c r="B16" s="44" t="str">
        <f ca="1">IFERROR(IF(F110,X110,"-"),"-")</f>
        <v>-</v>
      </c>
      <c r="C16" s="44" t="str">
        <f ca="1">IFERROR(IF(G110,Y110,"-"),"-")</f>
        <v>-</v>
      </c>
      <c r="D16" s="44" t="str">
        <f ca="1">IFERROR(IF(H110,Z110,"-"),"-")</f>
        <v>-</v>
      </c>
      <c r="E16" s="44" t="str">
        <f ca="1">IFERROR(IF(I110,AA110,"-"),"-")</f>
        <v>-</v>
      </c>
      <c r="F16" s="44" t="str">
        <f ca="1">IFERROR(IF(J110,AB110,"-"),"-")</f>
        <v>-</v>
      </c>
      <c r="H16" s="42" t="str">
        <f ca="1">"▶ "&amp;H12&amp;"일 후 포스 : "&amp;SUM(I14:M14)*10</f>
        <v>▶ 100일 후 포스 : 200</v>
      </c>
      <c r="I16" s="43"/>
      <c r="J16" s="14"/>
      <c r="K16" s="14"/>
      <c r="L16" s="14"/>
      <c r="M16" s="13"/>
      <c r="P16" s="48">
        <v>140</v>
      </c>
      <c r="Q16" s="54" t="str">
        <f ca="1">IFERROR(IF(P16&lt;=$H$6,"이미 달성",TODAY()+SMALL($R$107:$V$117,((P16-$H$6)/10))+0),"심볼 미획득")</f>
        <v>이미 달성</v>
      </c>
      <c r="R16" s="50" t="str">
        <f t="shared" ca="1" si="0"/>
        <v/>
      </c>
      <c r="S16" s="48">
        <v>360</v>
      </c>
      <c r="T16" s="54" t="str">
        <f ca="1">IFERROR(IF(S16&lt;=$H$6,"이미 달성",TODAY()+SMALL($R$107:$V$117,((S16-$H$6)/10))+0),"심볼 미획득")</f>
        <v>심볼 미획득</v>
      </c>
      <c r="U16" s="50" t="str">
        <f t="shared" ca="1" si="1"/>
        <v/>
      </c>
      <c r="V16" s="48">
        <v>580</v>
      </c>
      <c r="W16" s="54" t="str">
        <f ca="1">IFERROR(IF(V16&lt;=$H$6,"이미 달성",TODAY()+SMALL($R$107:$V$117,((V16-$H$6)/10))+0),"심볼 미획득")</f>
        <v>심볼 미획득</v>
      </c>
      <c r="X16" s="50" t="str">
        <f t="shared" ca="1" si="2"/>
        <v/>
      </c>
    </row>
    <row r="17" spans="1:27" x14ac:dyDescent="0.3">
      <c r="A17" s="34">
        <v>5</v>
      </c>
      <c r="B17" s="44" t="str">
        <f ca="1">IFERROR(IF(F111,X111,"-"),"-")</f>
        <v>-</v>
      </c>
      <c r="C17" s="44" t="str">
        <f ca="1">IFERROR(IF(G111,Y111,"-"),"-")</f>
        <v>-</v>
      </c>
      <c r="D17" s="44">
        <f ca="1">IFERROR(IF(H111,Z111,"-"),"-")</f>
        <v>45021</v>
      </c>
      <c r="E17" s="44" t="str">
        <f ca="1">IFERROR(IF(I111,AA111,"-"),"-")</f>
        <v>-</v>
      </c>
      <c r="F17" s="44" t="str">
        <f ca="1">IFERROR(IF(J111,AB111,"-"),"-")</f>
        <v>-</v>
      </c>
      <c r="P17" s="48">
        <v>150</v>
      </c>
      <c r="Q17" s="54" t="str">
        <f ca="1">IFERROR(IF(P17&lt;=$H$6,"이미 달성",TODAY()+SMALL($R$107:$V$117,((P17-$H$6)/10))+0),"심볼 미획득")</f>
        <v>이미 달성</v>
      </c>
      <c r="R17" s="50" t="str">
        <f t="shared" ca="1" si="0"/>
        <v/>
      </c>
      <c r="S17" s="48">
        <v>370</v>
      </c>
      <c r="T17" s="54" t="str">
        <f ca="1">IFERROR(IF(S17&lt;=$H$6,"이미 달성",TODAY()+SMALL($R$107:$V$117,((S17-$H$6)/10))+0),"심볼 미획득")</f>
        <v>심볼 미획득</v>
      </c>
      <c r="U17" s="50" t="str">
        <f t="shared" ca="1" si="1"/>
        <v/>
      </c>
      <c r="V17" s="48">
        <v>590</v>
      </c>
      <c r="W17" s="54" t="str">
        <f ca="1">IFERROR(IF(V17&lt;=$H$6,"이미 달성",TODAY()+SMALL($R$107:$V$117,((V17-$H$6)/10))+0),"심볼 미획득")</f>
        <v>심볼 미획득</v>
      </c>
      <c r="X17" s="50" t="str">
        <f t="shared" ca="1" si="2"/>
        <v/>
      </c>
    </row>
    <row r="18" spans="1:27" x14ac:dyDescent="0.3">
      <c r="A18" s="34">
        <v>6</v>
      </c>
      <c r="B18" s="44" t="str">
        <f ca="1">IFERROR(IF(F112,X112,"-"),"-")</f>
        <v>-</v>
      </c>
      <c r="C18" s="44">
        <f ca="1">IFERROR(IF(G112,Y112,"-"),"-")</f>
        <v>45007</v>
      </c>
      <c r="D18" s="44">
        <f ca="1">IFERROR(IF(H112,Z112,"-"),"-")</f>
        <v>45086</v>
      </c>
      <c r="E18" s="44" t="str">
        <f ca="1">IFERROR(IF(I112,AA112,"-"),"-")</f>
        <v>-</v>
      </c>
      <c r="F18" s="44" t="str">
        <f ca="1">IFERROR(IF(J112,AB112,"-"),"-")</f>
        <v>-</v>
      </c>
      <c r="J18" s="33"/>
      <c r="P18" s="48">
        <v>160</v>
      </c>
      <c r="Q18" s="54">
        <f ca="1">IFERROR(IF(P18&lt;=$H$6,"이미 달성",TODAY()+SMALL($R$107:$V$117,((P18-$H$6)/10))+0),"심볼 미획득")</f>
        <v>45007</v>
      </c>
      <c r="R18" s="50" t="str">
        <f t="shared" ca="1" si="0"/>
        <v>(27일 후)</v>
      </c>
      <c r="S18" s="48">
        <v>380</v>
      </c>
      <c r="T18" s="54" t="str">
        <f ca="1">IFERROR(IF(S18&lt;=$H$6,"이미 달성",TODAY()+SMALL($R$107:$V$117,((S18-$H$6)/10))+0),"심볼 미획득")</f>
        <v>심볼 미획득</v>
      </c>
      <c r="U18" s="50" t="str">
        <f t="shared" ca="1" si="1"/>
        <v/>
      </c>
      <c r="V18" s="48">
        <v>600</v>
      </c>
      <c r="W18" s="54" t="str">
        <f ca="1">IFERROR(IF(V18&lt;=$H$6,"이미 달성",TODAY()+SMALL($R$107:$V$117,((V18-$H$6)/10))+0),"심볼 미획득")</f>
        <v>심볼 미획득</v>
      </c>
      <c r="X18" s="50" t="str">
        <f t="shared" ca="1" si="2"/>
        <v/>
      </c>
    </row>
    <row r="19" spans="1:27" x14ac:dyDescent="0.3">
      <c r="A19" s="34">
        <v>7</v>
      </c>
      <c r="B19" s="44">
        <f ca="1">IFERROR(IF(F113,X113,"-"),"-")</f>
        <v>45010</v>
      </c>
      <c r="C19" s="44">
        <f ca="1">IFERROR(IF(G113,Y113,"-"),"-")</f>
        <v>45051</v>
      </c>
      <c r="D19" s="44">
        <f ca="1">IFERROR(IF(H113,Z113,"-"),"-")</f>
        <v>45175</v>
      </c>
      <c r="E19" s="44" t="str">
        <f ca="1">IFERROR(IF(I113,AA113,"-"),"-")</f>
        <v>-</v>
      </c>
      <c r="F19" s="44" t="str">
        <f ca="1">IFERROR(IF(J113,AB113,"-"),"-")</f>
        <v>-</v>
      </c>
      <c r="J19" s="33"/>
      <c r="P19" s="48">
        <v>170</v>
      </c>
      <c r="Q19" s="54">
        <f ca="1">IFERROR(IF(P19&lt;=$H$6,"이미 달성",TODAY()+SMALL($R$107:$V$117,((P19-$H$6)/10))+0),"심볼 미획득")</f>
        <v>45010</v>
      </c>
      <c r="R19" s="50" t="str">
        <f t="shared" ca="1" si="0"/>
        <v>(30일 후)</v>
      </c>
      <c r="S19" s="48">
        <v>390</v>
      </c>
      <c r="T19" s="54" t="str">
        <f ca="1">IFERROR(IF(S19&lt;=$H$6,"이미 달성",TODAY()+SMALL($R$107:$V$117,((S19-$H$6)/10))+0),"심볼 미획득")</f>
        <v>심볼 미획득</v>
      </c>
      <c r="U19" s="50" t="str">
        <f t="shared" ca="1" si="1"/>
        <v/>
      </c>
      <c r="V19" s="48">
        <v>610</v>
      </c>
      <c r="W19" s="54" t="str">
        <f ca="1">IFERROR(IF(V19&lt;=$H$6,"이미 달성",TODAY()+SMALL($R$107:$V$117,((V19-$H$6)/10))+0),"심볼 미획득")</f>
        <v>심볼 미획득</v>
      </c>
      <c r="X19" s="50" t="str">
        <f t="shared" ca="1" si="2"/>
        <v/>
      </c>
    </row>
    <row r="20" spans="1:27" x14ac:dyDescent="0.3">
      <c r="A20" s="34">
        <v>8</v>
      </c>
      <c r="B20" s="44">
        <f ca="1">IFERROR(IF(F114,X114,"-"),"-")</f>
        <v>45049</v>
      </c>
      <c r="C20" s="44">
        <f ca="1">IFERROR(IF(G114,Y114,"-"),"-")</f>
        <v>45109</v>
      </c>
      <c r="D20" s="44">
        <f ca="1">IFERROR(IF(H114,Z114,"-"),"-")</f>
        <v>45291</v>
      </c>
      <c r="E20" s="44" t="str">
        <f ca="1">IFERROR(IF(I114,AA114,"-"),"-")</f>
        <v>-</v>
      </c>
      <c r="F20" s="44" t="str">
        <f ca="1">IFERROR(IF(J114,AB114,"-"),"-")</f>
        <v>-</v>
      </c>
      <c r="J20" s="33"/>
      <c r="P20" s="48">
        <v>180</v>
      </c>
      <c r="Q20" s="54">
        <f ca="1">IFERROR(IF(P20&lt;=$H$6,"이미 달성",TODAY()+SMALL($R$107:$V$117,((P20-$H$6)/10))+0),"심볼 미획득")</f>
        <v>45021</v>
      </c>
      <c r="R20" s="50" t="str">
        <f t="shared" ca="1" si="0"/>
        <v>(41일 후)</v>
      </c>
      <c r="S20" s="48">
        <v>400</v>
      </c>
      <c r="T20" s="54" t="str">
        <f ca="1">IFERROR(IF(S20&lt;=$H$6,"이미 달성",TODAY()+SMALL($R$107:$V$117,((S20-$H$6)/10))+0),"심볼 미획득")</f>
        <v>심볼 미획득</v>
      </c>
      <c r="U20" s="50" t="str">
        <f t="shared" ca="1" si="1"/>
        <v/>
      </c>
      <c r="V20" s="48">
        <v>620</v>
      </c>
      <c r="W20" s="54" t="str">
        <f ca="1">IFERROR(IF(V20&lt;=$H$6,"이미 달성",TODAY()+SMALL($R$107:$V$117,((V20-$H$6)/10))+0),"심볼 미획득")</f>
        <v>심볼 미획득</v>
      </c>
      <c r="X20" s="50" t="str">
        <f t="shared" ca="1" si="2"/>
        <v/>
      </c>
    </row>
    <row r="21" spans="1:27" x14ac:dyDescent="0.3">
      <c r="A21" s="34">
        <v>9</v>
      </c>
      <c r="B21" s="44">
        <f ca="1">IFERROR(IF(F115,X115,"-"),"-")</f>
        <v>45098</v>
      </c>
      <c r="C21" s="44">
        <f ca="1">IFERROR(IF(G115,Y115,"-"),"-")</f>
        <v>45183</v>
      </c>
      <c r="D21" s="44">
        <f ca="1">IFERROR(IF(H115,Z115,"-"),"-")</f>
        <v>45439</v>
      </c>
      <c r="E21" s="44" t="str">
        <f ca="1">IFERROR(IF(I115,AA115,"-"),"-")</f>
        <v>-</v>
      </c>
      <c r="F21" s="44" t="str">
        <f ca="1">IFERROR(IF(J115,AB115,"-"),"-")</f>
        <v>-</v>
      </c>
      <c r="P21" s="48">
        <v>190</v>
      </c>
      <c r="Q21" s="54">
        <f ca="1">IFERROR(IF(P21&lt;=$H$6,"이미 달성",TODAY()+SMALL($R$107:$V$117,((P21-$H$6)/10))+0),"심볼 미획득")</f>
        <v>45049</v>
      </c>
      <c r="R21" s="50" t="str">
        <f t="shared" ca="1" si="0"/>
        <v>(69일 후)</v>
      </c>
      <c r="S21" s="48">
        <v>410</v>
      </c>
      <c r="T21" s="54" t="str">
        <f ca="1">IFERROR(IF(S21&lt;=$H$6,"이미 달성",TODAY()+SMALL($R$107:$V$117,((S21-$H$6)/10))+0),"심볼 미획득")</f>
        <v>심볼 미획득</v>
      </c>
      <c r="U21" s="50" t="str">
        <f t="shared" ca="1" si="1"/>
        <v/>
      </c>
      <c r="V21" s="48">
        <v>630</v>
      </c>
      <c r="W21" s="54" t="str">
        <f ca="1">IFERROR(IF(V21&lt;=$H$6,"이미 달성",TODAY()+SMALL($R$107:$V$117,((V21-$H$6)/10))+0),"심볼 미획득")</f>
        <v>심볼 미획득</v>
      </c>
      <c r="X21" s="50" t="str">
        <f t="shared" ca="1" si="2"/>
        <v/>
      </c>
    </row>
    <row r="22" spans="1:27" x14ac:dyDescent="0.3">
      <c r="A22" s="34">
        <v>10</v>
      </c>
      <c r="B22" s="44">
        <f ca="1">IFERROR(IF(F116,X116,"-"),"-")</f>
        <v>45158</v>
      </c>
      <c r="C22" s="44">
        <f ca="1">IFERROR(IF(G116,Y116,"-"),"-")</f>
        <v>45274</v>
      </c>
      <c r="D22" s="44">
        <f ca="1">IFERROR(IF(H116,Z116,"-"),"-")</f>
        <v>45620</v>
      </c>
      <c r="E22" s="44" t="str">
        <f ca="1">IFERROR(IF(I116,AA116,"-"),"-")</f>
        <v>-</v>
      </c>
      <c r="F22" s="44" t="str">
        <f ca="1">IFERROR(IF(J116,AB116,"-"),"-")</f>
        <v>-</v>
      </c>
      <c r="P22" s="48">
        <v>200</v>
      </c>
      <c r="Q22" s="54">
        <f ca="1">IFERROR(IF(P22&lt;=$H$6,"이미 달성",TODAY()+SMALL($R$107:$V$117,((P22-$H$6)/10))+0),"심볼 미획득")</f>
        <v>45051</v>
      </c>
      <c r="R22" s="50" t="str">
        <f t="shared" ca="1" si="0"/>
        <v>(71일 후)</v>
      </c>
      <c r="S22" s="48">
        <v>420</v>
      </c>
      <c r="T22" s="54" t="str">
        <f ca="1">IFERROR(IF(S22&lt;=$H$6,"이미 달성",TODAY()+SMALL($R$107:$V$117,((S22-$H$6)/10))+0),"심볼 미획득")</f>
        <v>심볼 미획득</v>
      </c>
      <c r="U22" s="50" t="str">
        <f t="shared" ca="1" si="1"/>
        <v/>
      </c>
      <c r="V22" s="48">
        <v>640</v>
      </c>
      <c r="W22" s="54" t="str">
        <f ca="1">IFERROR(IF(V22&lt;=$H$6,"이미 달성",TODAY()+SMALL($R$107:$V$117,((V22-$H$6)/10))+0),"심볼 미획득")</f>
        <v>심볼 미획득</v>
      </c>
      <c r="X22" s="50" t="str">
        <f t="shared" ca="1" si="2"/>
        <v/>
      </c>
    </row>
    <row r="23" spans="1:27" x14ac:dyDescent="0.3">
      <c r="A23" s="34">
        <v>11</v>
      </c>
      <c r="B23" s="44">
        <f ca="1">IFERROR(IF(F117,X117,"-"),"-")</f>
        <v>45232</v>
      </c>
      <c r="C23" s="44">
        <f ca="1">IFERROR(IF(G117,Y117,"-"),"-")</f>
        <v>45384</v>
      </c>
      <c r="D23" s="44">
        <f ca="1">IFERROR(IF(H117,Z117,"-"),"-")</f>
        <v>45840</v>
      </c>
      <c r="E23" s="44" t="str">
        <f ca="1">IFERROR(IF(I117,AA117,"-"),"-")</f>
        <v>-</v>
      </c>
      <c r="F23" s="44" t="str">
        <f ca="1">IFERROR(IF(J117,AB117,"-"),"-")</f>
        <v>-</v>
      </c>
      <c r="P23" s="48">
        <v>210</v>
      </c>
      <c r="Q23" s="54">
        <f ca="1">IFERROR(IF(P23&lt;=$H$6,"이미 달성",TODAY()+SMALL($R$107:$V$117,((P23-$H$6)/10))+0),"심볼 미획득")</f>
        <v>45086</v>
      </c>
      <c r="R23" s="50" t="str">
        <f t="shared" ca="1" si="0"/>
        <v>(106일 후)</v>
      </c>
      <c r="S23" s="48">
        <v>430</v>
      </c>
      <c r="T23" s="54" t="str">
        <f ca="1">IFERROR(IF(S23&lt;=$H$6,"이미 달성",TODAY()+SMALL($R$107:$V$117,((S23-$H$6)/10))+0),"심볼 미획득")</f>
        <v>심볼 미획득</v>
      </c>
      <c r="U23" s="50" t="str">
        <f t="shared" ca="1" si="1"/>
        <v/>
      </c>
      <c r="V23" s="48">
        <v>650</v>
      </c>
      <c r="W23" s="54" t="str">
        <f ca="1">IFERROR(IF(V23&lt;=$H$6,"이미 달성",TODAY()+SMALL($R$107:$V$117,((V23-$H$6)/10))+0),"심볼 미획득")</f>
        <v>심볼 미획득</v>
      </c>
      <c r="X23" s="50" t="str">
        <f t="shared" ca="1" si="2"/>
        <v/>
      </c>
    </row>
    <row r="24" spans="1:27" x14ac:dyDescent="0.3">
      <c r="P24" s="51">
        <v>220</v>
      </c>
      <c r="Q24" s="52">
        <f ca="1">IFERROR(IF(P24&lt;=$H$6,"이미 달성",TODAY()+SMALL($R$107:$V$117,((P24-$H$6)/10))+0),"심볼 미획득")</f>
        <v>45098</v>
      </c>
      <c r="R24" s="53" t="str">
        <f t="shared" ca="1" si="0"/>
        <v>(118일 후)</v>
      </c>
      <c r="S24" s="51">
        <v>440</v>
      </c>
      <c r="T24" s="52" t="str">
        <f ca="1">IFERROR(IF(S24&lt;=$H$6,"이미 달성",TODAY()+SMALL($R$107:$V$117,((S24-$H$6)/10))+0),"심볼 미획득")</f>
        <v>심볼 미획득</v>
      </c>
      <c r="U24" s="53" t="str">
        <f t="shared" ca="1" si="1"/>
        <v/>
      </c>
      <c r="V24" s="51">
        <v>660</v>
      </c>
      <c r="W24" s="52" t="str">
        <f ca="1">IFERROR(IF(V24&lt;=$H$6,"이미 달성",TODAY()+SMALL($R$107:$V$117,((V24-$H$6)/10))+0),"심볼 미획득")</f>
        <v>심볼 미획득</v>
      </c>
      <c r="X24" s="53" t="str">
        <f t="shared" ca="1" si="2"/>
        <v/>
      </c>
    </row>
    <row r="29" spans="1:27" x14ac:dyDescent="0.3">
      <c r="AA29" s="33"/>
    </row>
    <row r="30" spans="1:27" x14ac:dyDescent="0.3">
      <c r="AA30" s="33"/>
    </row>
    <row r="31" spans="1:27" x14ac:dyDescent="0.3">
      <c r="AA31" s="33"/>
    </row>
    <row r="32" spans="1:27" x14ac:dyDescent="0.3">
      <c r="AA32" s="33"/>
    </row>
    <row r="33" spans="27:27" x14ac:dyDescent="0.3">
      <c r="AA33" s="33"/>
    </row>
    <row r="34" spans="27:27" x14ac:dyDescent="0.3">
      <c r="AA34" s="33"/>
    </row>
    <row r="35" spans="27:27" x14ac:dyDescent="0.3">
      <c r="AA35" s="33"/>
    </row>
    <row r="36" spans="27:27" x14ac:dyDescent="0.3">
      <c r="AA36" s="33"/>
    </row>
    <row r="37" spans="27:27" x14ac:dyDescent="0.3">
      <c r="AA37" s="33"/>
    </row>
    <row r="38" spans="27:27" x14ac:dyDescent="0.3">
      <c r="AA38" s="33"/>
    </row>
    <row r="103" spans="2:28" x14ac:dyDescent="0.3">
      <c r="W103" s="33"/>
    </row>
    <row r="106" spans="2:28" x14ac:dyDescent="0.3">
      <c r="B106" t="s">
        <v>9</v>
      </c>
      <c r="F106" t="s">
        <v>8</v>
      </c>
      <c r="L106" t="s">
        <v>7</v>
      </c>
      <c r="R106" t="s">
        <v>6</v>
      </c>
      <c r="X106" t="s">
        <v>5</v>
      </c>
    </row>
    <row r="107" spans="2:28" x14ac:dyDescent="0.3">
      <c r="B107" s="26" t="s">
        <v>4</v>
      </c>
      <c r="C107" s="25" t="s">
        <v>3</v>
      </c>
      <c r="D107" s="24" t="s">
        <v>2</v>
      </c>
      <c r="F107" s="32" t="b">
        <f ca="1">$A13&gt;B$122</f>
        <v>0</v>
      </c>
      <c r="G107" s="31" t="b">
        <f ca="1">$A13&gt;C$122</f>
        <v>0</v>
      </c>
      <c r="H107" s="31" t="b">
        <f ca="1">$A13&gt;D$122</f>
        <v>0</v>
      </c>
      <c r="I107" s="31" t="b">
        <f ca="1">$A13&gt;E$122</f>
        <v>1</v>
      </c>
      <c r="J107" s="30" t="b">
        <f ca="1">$A13&gt;F$122</f>
        <v>1</v>
      </c>
      <c r="L107" s="26">
        <f ca="1">CEILING(($D108-B$8)/B$5,1)</f>
        <v>-53</v>
      </c>
      <c r="M107" s="25">
        <f ca="1">CEILING(($D108-C$8)/C$5,1)</f>
        <v>-53</v>
      </c>
      <c r="N107" s="25">
        <f ca="1">CEILING(($D108-D$8)/D$5,1)</f>
        <v>-53</v>
      </c>
      <c r="O107" s="25" t="e">
        <f ca="1">CEILING(($D108-E$8)/E$5,1)</f>
        <v>#VALUE!</v>
      </c>
      <c r="P107" s="24" t="e">
        <f ca="1">CEILING(($D108-F$8)/F$5,1)</f>
        <v>#VALUE!</v>
      </c>
      <c r="R107" s="26" t="str">
        <f t="shared" ref="R107:R117" ca="1" si="3">IFERROR(IF(L107&gt;0,L107,""),"")</f>
        <v/>
      </c>
      <c r="S107" s="25" t="str">
        <f t="shared" ref="S107:S117" ca="1" si="4">IFERROR(IF(M107&gt;0,M107,""),"")</f>
        <v/>
      </c>
      <c r="T107" s="25" t="str">
        <f t="shared" ref="T107:T117" ca="1" si="5">IFERROR(IF(N107&gt;0,N107,""),"")</f>
        <v/>
      </c>
      <c r="U107" s="25" t="str">
        <f t="shared" ref="U107:U117" ca="1" si="6">IFERROR(IF(O107&gt;0,O107,""),"")</f>
        <v/>
      </c>
      <c r="V107" s="24" t="str">
        <f t="shared" ref="V107:V117" ca="1" si="7">IFERROR(IF(P107&gt;0,P107,""),"")</f>
        <v/>
      </c>
      <c r="X107" s="29">
        <f t="shared" ref="X107:X117" ca="1" si="8">TODAY()+L107</f>
        <v>44927</v>
      </c>
      <c r="Y107" s="28">
        <f t="shared" ref="Y107:Y117" ca="1" si="9">TODAY()+M107</f>
        <v>44927</v>
      </c>
      <c r="Z107" s="28">
        <f t="shared" ref="Z107:Z117" ca="1" si="10">TODAY()+N107</f>
        <v>44927</v>
      </c>
      <c r="AA107" s="28" t="e">
        <f t="shared" ref="AA107:AA117" ca="1" si="11">TODAY()+O107</f>
        <v>#VALUE!</v>
      </c>
      <c r="AB107" s="27" t="e">
        <f t="shared" ref="AB107:AB117" ca="1" si="12">TODAY()+P107</f>
        <v>#VALUE!</v>
      </c>
    </row>
    <row r="108" spans="2:28" x14ac:dyDescent="0.3">
      <c r="B108" s="26">
        <v>1</v>
      </c>
      <c r="C108" s="25">
        <f t="shared" ref="C108:C117" si="13">9*B108^2+20*B108</f>
        <v>29</v>
      </c>
      <c r="D108" s="24">
        <v>0</v>
      </c>
      <c r="F108" s="23" t="b">
        <f ca="1">$A14&gt;B$122</f>
        <v>0</v>
      </c>
      <c r="G108" t="b">
        <f ca="1">$A14&gt;C$122</f>
        <v>0</v>
      </c>
      <c r="H108" t="b">
        <f ca="1">$A14&gt;D$122</f>
        <v>0</v>
      </c>
      <c r="I108" t="b">
        <f ca="1">$A14&gt;E$122</f>
        <v>1</v>
      </c>
      <c r="J108" s="22" t="b">
        <f ca="1">$A14&gt;F$122</f>
        <v>1</v>
      </c>
      <c r="L108" s="18">
        <f ca="1">CEILING(($D109-B$8)/B$5,1)</f>
        <v>-51</v>
      </c>
      <c r="M108" s="17">
        <f ca="1">CEILING(($D109-C$8)/C$5,1)</f>
        <v>-50</v>
      </c>
      <c r="N108" s="17">
        <f ca="1">CEILING(($D109-D$8)/D$5,1)</f>
        <v>-47</v>
      </c>
      <c r="O108" s="17" t="e">
        <f ca="1">CEILING(($D109-E$8)/E$5,1)</f>
        <v>#VALUE!</v>
      </c>
      <c r="P108" s="16" t="e">
        <f ca="1">CEILING(($D109-F$8)/F$5,1)</f>
        <v>#VALUE!</v>
      </c>
      <c r="R108" s="18" t="str">
        <f t="shared" ca="1" si="3"/>
        <v/>
      </c>
      <c r="S108" s="17" t="str">
        <f t="shared" ca="1" si="4"/>
        <v/>
      </c>
      <c r="T108" s="17" t="str">
        <f t="shared" ca="1" si="5"/>
        <v/>
      </c>
      <c r="U108" s="17" t="str">
        <f t="shared" ca="1" si="6"/>
        <v/>
      </c>
      <c r="V108" s="16" t="str">
        <f t="shared" ca="1" si="7"/>
        <v/>
      </c>
      <c r="X108" s="21">
        <f t="shared" ca="1" si="8"/>
        <v>44929</v>
      </c>
      <c r="Y108" s="20">
        <f t="shared" ca="1" si="9"/>
        <v>44930</v>
      </c>
      <c r="Z108" s="20">
        <f t="shared" ca="1" si="10"/>
        <v>44933</v>
      </c>
      <c r="AA108" s="20" t="e">
        <f t="shared" ca="1" si="11"/>
        <v>#VALUE!</v>
      </c>
      <c r="AB108" s="19" t="e">
        <f t="shared" ca="1" si="12"/>
        <v>#VALUE!</v>
      </c>
    </row>
    <row r="109" spans="2:28" x14ac:dyDescent="0.3">
      <c r="B109" s="18">
        <v>2</v>
      </c>
      <c r="C109" s="17">
        <f t="shared" si="13"/>
        <v>76</v>
      </c>
      <c r="D109" s="16">
        <f>SUM($C$108:C108)</f>
        <v>29</v>
      </c>
      <c r="F109" s="23" t="b">
        <f ca="1">$A15&gt;B$122</f>
        <v>0</v>
      </c>
      <c r="G109" t="b">
        <f ca="1">$A15&gt;C$122</f>
        <v>0</v>
      </c>
      <c r="H109" t="b">
        <f ca="1">$A15&gt;D$122</f>
        <v>0</v>
      </c>
      <c r="I109" t="b">
        <f ca="1">$A15&gt;E$122</f>
        <v>1</v>
      </c>
      <c r="J109" s="22" t="b">
        <f ca="1">$A15&gt;F$122</f>
        <v>1</v>
      </c>
      <c r="L109" s="18">
        <f ca="1">CEILING(($D110-B$8)/B$5,1)</f>
        <v>-46</v>
      </c>
      <c r="M109" s="17">
        <f ca="1">CEILING(($D110-C$8)/C$5,1)</f>
        <v>-42</v>
      </c>
      <c r="N109" s="17">
        <f ca="1">CEILING(($D110-D$8)/D$5,1)</f>
        <v>-32</v>
      </c>
      <c r="O109" s="17" t="e">
        <f ca="1">CEILING(($D110-E$8)/E$5,1)</f>
        <v>#VALUE!</v>
      </c>
      <c r="P109" s="16" t="e">
        <f ca="1">CEILING(($D110-F$8)/F$5,1)</f>
        <v>#VALUE!</v>
      </c>
      <c r="R109" s="18" t="str">
        <f t="shared" ca="1" si="3"/>
        <v/>
      </c>
      <c r="S109" s="17" t="str">
        <f t="shared" ca="1" si="4"/>
        <v/>
      </c>
      <c r="T109" s="17" t="str">
        <f t="shared" ca="1" si="5"/>
        <v/>
      </c>
      <c r="U109" s="17" t="str">
        <f t="shared" ca="1" si="6"/>
        <v/>
      </c>
      <c r="V109" s="16" t="str">
        <f t="shared" ca="1" si="7"/>
        <v/>
      </c>
      <c r="X109" s="21">
        <f t="shared" ca="1" si="8"/>
        <v>44934</v>
      </c>
      <c r="Y109" s="20">
        <f t="shared" ca="1" si="9"/>
        <v>44938</v>
      </c>
      <c r="Z109" s="20">
        <f t="shared" ca="1" si="10"/>
        <v>44948</v>
      </c>
      <c r="AA109" s="20" t="e">
        <f t="shared" ca="1" si="11"/>
        <v>#VALUE!</v>
      </c>
      <c r="AB109" s="19" t="e">
        <f t="shared" ca="1" si="12"/>
        <v>#VALUE!</v>
      </c>
    </row>
    <row r="110" spans="2:28" x14ac:dyDescent="0.3">
      <c r="B110" s="18">
        <v>3</v>
      </c>
      <c r="C110" s="17">
        <f t="shared" si="13"/>
        <v>141</v>
      </c>
      <c r="D110" s="16">
        <f>SUM($C$108:C109)</f>
        <v>105</v>
      </c>
      <c r="F110" s="23" t="b">
        <f ca="1">$A16&gt;B$122</f>
        <v>0</v>
      </c>
      <c r="G110" t="b">
        <f ca="1">$A16&gt;C$122</f>
        <v>0</v>
      </c>
      <c r="H110" t="b">
        <f ca="1">$A16&gt;D$122</f>
        <v>0</v>
      </c>
      <c r="I110" t="b">
        <f ca="1">$A16&gt;E$122</f>
        <v>1</v>
      </c>
      <c r="J110" s="22" t="b">
        <f ca="1">$A16&gt;F$122</f>
        <v>1</v>
      </c>
      <c r="L110" s="18">
        <f ca="1">CEILING(($D111-B$8)/B$5,1)</f>
        <v>-36</v>
      </c>
      <c r="M110" s="17">
        <f ca="1">CEILING(($D111-C$8)/C$5,1)</f>
        <v>-28</v>
      </c>
      <c r="N110" s="17">
        <f ca="1">CEILING(($D111-D$8)/D$5,1)</f>
        <v>-3</v>
      </c>
      <c r="O110" s="17" t="e">
        <f ca="1">CEILING(($D111-E$8)/E$5,1)</f>
        <v>#VALUE!</v>
      </c>
      <c r="P110" s="16" t="e">
        <f ca="1">CEILING(($D111-F$8)/F$5,1)</f>
        <v>#VALUE!</v>
      </c>
      <c r="R110" s="18" t="str">
        <f t="shared" ca="1" si="3"/>
        <v/>
      </c>
      <c r="S110" s="17" t="str">
        <f t="shared" ca="1" si="4"/>
        <v/>
      </c>
      <c r="T110" s="17" t="str">
        <f t="shared" ca="1" si="5"/>
        <v/>
      </c>
      <c r="U110" s="17" t="str">
        <f t="shared" ca="1" si="6"/>
        <v/>
      </c>
      <c r="V110" s="16" t="str">
        <f t="shared" ca="1" si="7"/>
        <v/>
      </c>
      <c r="X110" s="21">
        <f t="shared" ca="1" si="8"/>
        <v>44944</v>
      </c>
      <c r="Y110" s="20">
        <f t="shared" ca="1" si="9"/>
        <v>44952</v>
      </c>
      <c r="Z110" s="20">
        <f t="shared" ca="1" si="10"/>
        <v>44977</v>
      </c>
      <c r="AA110" s="20" t="e">
        <f t="shared" ca="1" si="11"/>
        <v>#VALUE!</v>
      </c>
      <c r="AB110" s="19" t="e">
        <f t="shared" ca="1" si="12"/>
        <v>#VALUE!</v>
      </c>
    </row>
    <row r="111" spans="2:28" x14ac:dyDescent="0.3">
      <c r="B111" s="18">
        <v>4</v>
      </c>
      <c r="C111" s="17">
        <f t="shared" si="13"/>
        <v>224</v>
      </c>
      <c r="D111" s="16">
        <f>SUM($C$108:C110)</f>
        <v>246</v>
      </c>
      <c r="F111" s="23" t="b">
        <f ca="1">$A17&gt;B$122</f>
        <v>0</v>
      </c>
      <c r="G111" t="b">
        <f ca="1">$A17&gt;C$122</f>
        <v>0</v>
      </c>
      <c r="H111" t="b">
        <f ca="1">$A17&gt;D$122</f>
        <v>1</v>
      </c>
      <c r="I111" t="b">
        <f ca="1">$A17&gt;E$122</f>
        <v>1</v>
      </c>
      <c r="J111" s="22" t="b">
        <f ca="1">$A17&gt;F$122</f>
        <v>1</v>
      </c>
      <c r="L111" s="18">
        <f ca="1">CEILING(($D112-B$8)/B$5,1)</f>
        <v>-21</v>
      </c>
      <c r="M111" s="17">
        <f ca="1">CEILING(($D112-C$8)/C$5,1)</f>
        <v>-6</v>
      </c>
      <c r="N111" s="17">
        <f ca="1">CEILING(($D112-D$8)/D$5,1)</f>
        <v>41</v>
      </c>
      <c r="O111" s="17" t="e">
        <f ca="1">CEILING(($D112-E$8)/E$5,1)</f>
        <v>#VALUE!</v>
      </c>
      <c r="P111" s="16" t="e">
        <f ca="1">CEILING(($D112-F$8)/F$5,1)</f>
        <v>#VALUE!</v>
      </c>
      <c r="R111" s="18" t="str">
        <f t="shared" ca="1" si="3"/>
        <v/>
      </c>
      <c r="S111" s="17" t="str">
        <f t="shared" ca="1" si="4"/>
        <v/>
      </c>
      <c r="T111" s="17">
        <f t="shared" ca="1" si="5"/>
        <v>41</v>
      </c>
      <c r="U111" s="17" t="str">
        <f t="shared" ca="1" si="6"/>
        <v/>
      </c>
      <c r="V111" s="16" t="str">
        <f t="shared" ca="1" si="7"/>
        <v/>
      </c>
      <c r="X111" s="21">
        <f t="shared" ca="1" si="8"/>
        <v>44959</v>
      </c>
      <c r="Y111" s="20">
        <f t="shared" ca="1" si="9"/>
        <v>44974</v>
      </c>
      <c r="Z111" s="20">
        <f t="shared" ca="1" si="10"/>
        <v>45021</v>
      </c>
      <c r="AA111" s="20" t="e">
        <f t="shared" ca="1" si="11"/>
        <v>#VALUE!</v>
      </c>
      <c r="AB111" s="19" t="e">
        <f t="shared" ca="1" si="12"/>
        <v>#VALUE!</v>
      </c>
    </row>
    <row r="112" spans="2:28" x14ac:dyDescent="0.3">
      <c r="B112" s="18">
        <v>5</v>
      </c>
      <c r="C112" s="17">
        <f t="shared" si="13"/>
        <v>325</v>
      </c>
      <c r="D112" s="16">
        <f>SUM($C$108:C111)</f>
        <v>470</v>
      </c>
      <c r="F112" s="23" t="b">
        <f ca="1">$A18&gt;B$122</f>
        <v>0</v>
      </c>
      <c r="G112" t="b">
        <f ca="1">$A18&gt;C$122</f>
        <v>1</v>
      </c>
      <c r="H112" t="b">
        <f ca="1">$A18&gt;D$122</f>
        <v>1</v>
      </c>
      <c r="I112" t="b">
        <f ca="1">$A18&gt;E$122</f>
        <v>1</v>
      </c>
      <c r="J112" s="22" t="b">
        <f ca="1">$A18&gt;F$122</f>
        <v>1</v>
      </c>
      <c r="L112" s="18">
        <f ca="1">CEILING(($D113-B$8)/B$5,1)</f>
        <v>0</v>
      </c>
      <c r="M112" s="17">
        <f ca="1">CEILING(($D113-C$8)/C$5,1)</f>
        <v>27</v>
      </c>
      <c r="N112" s="17">
        <f ca="1">CEILING(($D113-D$8)/D$5,1)</f>
        <v>106</v>
      </c>
      <c r="O112" s="17" t="e">
        <f ca="1">CEILING(($D113-E$8)/E$5,1)</f>
        <v>#VALUE!</v>
      </c>
      <c r="P112" s="16" t="e">
        <f ca="1">CEILING(($D113-F$8)/F$5,1)</f>
        <v>#VALUE!</v>
      </c>
      <c r="R112" s="18" t="str">
        <f t="shared" ca="1" si="3"/>
        <v/>
      </c>
      <c r="S112" s="17">
        <f t="shared" ca="1" si="4"/>
        <v>27</v>
      </c>
      <c r="T112" s="17">
        <f t="shared" ca="1" si="5"/>
        <v>106</v>
      </c>
      <c r="U112" s="17" t="str">
        <f t="shared" ca="1" si="6"/>
        <v/>
      </c>
      <c r="V112" s="16" t="str">
        <f t="shared" ca="1" si="7"/>
        <v/>
      </c>
      <c r="X112" s="21">
        <f t="shared" ca="1" si="8"/>
        <v>44980</v>
      </c>
      <c r="Y112" s="20">
        <f t="shared" ca="1" si="9"/>
        <v>45007</v>
      </c>
      <c r="Z112" s="20">
        <f t="shared" ca="1" si="10"/>
        <v>45086</v>
      </c>
      <c r="AA112" s="20" t="e">
        <f t="shared" ca="1" si="11"/>
        <v>#VALUE!</v>
      </c>
      <c r="AB112" s="19" t="e">
        <f t="shared" ca="1" si="12"/>
        <v>#VALUE!</v>
      </c>
    </row>
    <row r="113" spans="2:28" x14ac:dyDescent="0.3">
      <c r="B113" s="18">
        <v>6</v>
      </c>
      <c r="C113" s="17">
        <f t="shared" si="13"/>
        <v>444</v>
      </c>
      <c r="D113" s="16">
        <f>SUM($C$108:C112)</f>
        <v>795</v>
      </c>
      <c r="F113" s="23" t="b">
        <f ca="1">$A19&gt;B$122</f>
        <v>1</v>
      </c>
      <c r="G113" t="b">
        <f ca="1">$A19&gt;C$122</f>
        <v>1</v>
      </c>
      <c r="H113" t="b">
        <f ca="1">$A19&gt;D$122</f>
        <v>1</v>
      </c>
      <c r="I113" t="b">
        <f ca="1">$A19&gt;E$122</f>
        <v>1</v>
      </c>
      <c r="J113" s="22" t="b">
        <f ca="1">$A19&gt;F$122</f>
        <v>1</v>
      </c>
      <c r="L113" s="18">
        <f ca="1">CEILING(($D114-B$8)/B$5,1)</f>
        <v>30</v>
      </c>
      <c r="M113" s="17">
        <f ca="1">CEILING(($D114-C$8)/C$5,1)</f>
        <v>71</v>
      </c>
      <c r="N113" s="17">
        <f ca="1">CEILING(($D114-D$8)/D$5,1)</f>
        <v>195</v>
      </c>
      <c r="O113" s="17" t="e">
        <f ca="1">CEILING(($D114-E$8)/E$5,1)</f>
        <v>#VALUE!</v>
      </c>
      <c r="P113" s="16" t="e">
        <f ca="1">CEILING(($D114-F$8)/F$5,1)</f>
        <v>#VALUE!</v>
      </c>
      <c r="R113" s="18">
        <f t="shared" ca="1" si="3"/>
        <v>30</v>
      </c>
      <c r="S113" s="17">
        <f t="shared" ca="1" si="4"/>
        <v>71</v>
      </c>
      <c r="T113" s="17">
        <f t="shared" ca="1" si="5"/>
        <v>195</v>
      </c>
      <c r="U113" s="17" t="str">
        <f t="shared" ca="1" si="6"/>
        <v/>
      </c>
      <c r="V113" s="16" t="str">
        <f t="shared" ca="1" si="7"/>
        <v/>
      </c>
      <c r="X113" s="21">
        <f t="shared" ca="1" si="8"/>
        <v>45010</v>
      </c>
      <c r="Y113" s="20">
        <f t="shared" ca="1" si="9"/>
        <v>45051</v>
      </c>
      <c r="Z113" s="20">
        <f t="shared" ca="1" si="10"/>
        <v>45175</v>
      </c>
      <c r="AA113" s="20" t="e">
        <f t="shared" ca="1" si="11"/>
        <v>#VALUE!</v>
      </c>
      <c r="AB113" s="19" t="e">
        <f t="shared" ca="1" si="12"/>
        <v>#VALUE!</v>
      </c>
    </row>
    <row r="114" spans="2:28" x14ac:dyDescent="0.3">
      <c r="B114" s="18">
        <v>7</v>
      </c>
      <c r="C114" s="17">
        <f t="shared" si="13"/>
        <v>581</v>
      </c>
      <c r="D114" s="16">
        <f>SUM($C$108:C113)</f>
        <v>1239</v>
      </c>
      <c r="F114" s="23" t="b">
        <f ca="1">$A20&gt;B$122</f>
        <v>1</v>
      </c>
      <c r="G114" t="b">
        <f ca="1">$A20&gt;C$122</f>
        <v>1</v>
      </c>
      <c r="H114" t="b">
        <f ca="1">$A20&gt;D$122</f>
        <v>1</v>
      </c>
      <c r="I114" t="b">
        <f ca="1">$A20&gt;E$122</f>
        <v>1</v>
      </c>
      <c r="J114" s="22" t="b">
        <f ca="1">$A20&gt;F$122</f>
        <v>1</v>
      </c>
      <c r="L114" s="18">
        <f ca="1">CEILING(($D115-B$8)/B$5,1)</f>
        <v>69</v>
      </c>
      <c r="M114" s="17">
        <f ca="1">CEILING(($D115-C$8)/C$5,1)</f>
        <v>129</v>
      </c>
      <c r="N114" s="17">
        <f ca="1">CEILING(($D115-D$8)/D$5,1)</f>
        <v>311</v>
      </c>
      <c r="O114" s="17" t="e">
        <f ca="1">CEILING(($D115-E$8)/E$5,1)</f>
        <v>#VALUE!</v>
      </c>
      <c r="P114" s="16" t="e">
        <f ca="1">CEILING(($D115-F$8)/F$5,1)</f>
        <v>#VALUE!</v>
      </c>
      <c r="R114" s="18">
        <f t="shared" ca="1" si="3"/>
        <v>69</v>
      </c>
      <c r="S114" s="17">
        <f t="shared" ca="1" si="4"/>
        <v>129</v>
      </c>
      <c r="T114" s="17">
        <f t="shared" ca="1" si="5"/>
        <v>311</v>
      </c>
      <c r="U114" s="17" t="str">
        <f t="shared" ca="1" si="6"/>
        <v/>
      </c>
      <c r="V114" s="16" t="str">
        <f t="shared" ca="1" si="7"/>
        <v/>
      </c>
      <c r="X114" s="21">
        <f t="shared" ca="1" si="8"/>
        <v>45049</v>
      </c>
      <c r="Y114" s="20">
        <f t="shared" ca="1" si="9"/>
        <v>45109</v>
      </c>
      <c r="Z114" s="20">
        <f t="shared" ca="1" si="10"/>
        <v>45291</v>
      </c>
      <c r="AA114" s="20" t="e">
        <f t="shared" ca="1" si="11"/>
        <v>#VALUE!</v>
      </c>
      <c r="AB114" s="19" t="e">
        <f t="shared" ca="1" si="12"/>
        <v>#VALUE!</v>
      </c>
    </row>
    <row r="115" spans="2:28" x14ac:dyDescent="0.3">
      <c r="B115" s="18">
        <v>8</v>
      </c>
      <c r="C115" s="17">
        <f t="shared" si="13"/>
        <v>736</v>
      </c>
      <c r="D115" s="16">
        <f>SUM($C$108:C114)</f>
        <v>1820</v>
      </c>
      <c r="F115" s="23" t="b">
        <f ca="1">$A21&gt;B$122</f>
        <v>1</v>
      </c>
      <c r="G115" t="b">
        <f ca="1">$A21&gt;C$122</f>
        <v>1</v>
      </c>
      <c r="H115" t="b">
        <f ca="1">$A21&gt;D$122</f>
        <v>1</v>
      </c>
      <c r="I115" t="b">
        <f ca="1">$A21&gt;E$122</f>
        <v>1</v>
      </c>
      <c r="J115" s="22" t="b">
        <f ca="1">$A21&gt;F$122</f>
        <v>1</v>
      </c>
      <c r="L115" s="18">
        <f ca="1">CEILING(($D116-B$8)/B$5,1)</f>
        <v>118</v>
      </c>
      <c r="M115" s="17">
        <f ca="1">CEILING(($D116-C$8)/C$5,1)</f>
        <v>203</v>
      </c>
      <c r="N115" s="17">
        <f ca="1">CEILING(($D116-D$8)/D$5,1)</f>
        <v>459</v>
      </c>
      <c r="O115" s="17" t="e">
        <f ca="1">CEILING(($D116-E$8)/E$5,1)</f>
        <v>#VALUE!</v>
      </c>
      <c r="P115" s="16" t="e">
        <f ca="1">CEILING(($D116-F$8)/F$5,1)</f>
        <v>#VALUE!</v>
      </c>
      <c r="R115" s="18">
        <f t="shared" ca="1" si="3"/>
        <v>118</v>
      </c>
      <c r="S115" s="17">
        <f t="shared" ca="1" si="4"/>
        <v>203</v>
      </c>
      <c r="T115" s="17">
        <f t="shared" ca="1" si="5"/>
        <v>459</v>
      </c>
      <c r="U115" s="17" t="str">
        <f t="shared" ca="1" si="6"/>
        <v/>
      </c>
      <c r="V115" s="16" t="str">
        <f t="shared" ca="1" si="7"/>
        <v/>
      </c>
      <c r="X115" s="21">
        <f t="shared" ca="1" si="8"/>
        <v>45098</v>
      </c>
      <c r="Y115" s="20">
        <f t="shared" ca="1" si="9"/>
        <v>45183</v>
      </c>
      <c r="Z115" s="20">
        <f t="shared" ca="1" si="10"/>
        <v>45439</v>
      </c>
      <c r="AA115" s="20" t="e">
        <f t="shared" ca="1" si="11"/>
        <v>#VALUE!</v>
      </c>
      <c r="AB115" s="19" t="e">
        <f t="shared" ca="1" si="12"/>
        <v>#VALUE!</v>
      </c>
    </row>
    <row r="116" spans="2:28" x14ac:dyDescent="0.3">
      <c r="B116" s="18">
        <v>9</v>
      </c>
      <c r="C116" s="17">
        <f t="shared" si="13"/>
        <v>909</v>
      </c>
      <c r="D116" s="16">
        <f>SUM($C$108:C115)</f>
        <v>2556</v>
      </c>
      <c r="F116" s="23" t="b">
        <f ca="1">$A22&gt;B$122</f>
        <v>1</v>
      </c>
      <c r="G116" t="b">
        <f ca="1">$A22&gt;C$122</f>
        <v>1</v>
      </c>
      <c r="H116" t="b">
        <f ca="1">$A22&gt;D$122</f>
        <v>1</v>
      </c>
      <c r="I116" t="b">
        <f ca="1">$A22&gt;E$122</f>
        <v>1</v>
      </c>
      <c r="J116" s="22" t="b">
        <f ca="1">$A22&gt;F$122</f>
        <v>1</v>
      </c>
      <c r="L116" s="18">
        <f ca="1">CEILING(($D117-B$8)/B$5,1)</f>
        <v>178</v>
      </c>
      <c r="M116" s="17">
        <f ca="1">CEILING(($D117-C$8)/C$5,1)</f>
        <v>294</v>
      </c>
      <c r="N116" s="17">
        <f ca="1">CEILING(($D117-D$8)/D$5,1)</f>
        <v>640</v>
      </c>
      <c r="O116" s="17" t="e">
        <f ca="1">CEILING(($D117-E$8)/E$5,1)</f>
        <v>#VALUE!</v>
      </c>
      <c r="P116" s="16" t="e">
        <f ca="1">CEILING(($D117-F$8)/F$5,1)</f>
        <v>#VALUE!</v>
      </c>
      <c r="R116" s="18">
        <f t="shared" ca="1" si="3"/>
        <v>178</v>
      </c>
      <c r="S116" s="17">
        <f t="shared" ca="1" si="4"/>
        <v>294</v>
      </c>
      <c r="T116" s="17">
        <f t="shared" ca="1" si="5"/>
        <v>640</v>
      </c>
      <c r="U116" s="17" t="str">
        <f t="shared" ca="1" si="6"/>
        <v/>
      </c>
      <c r="V116" s="16" t="str">
        <f t="shared" ca="1" si="7"/>
        <v/>
      </c>
      <c r="X116" s="21">
        <f t="shared" ca="1" si="8"/>
        <v>45158</v>
      </c>
      <c r="Y116" s="20">
        <f t="shared" ca="1" si="9"/>
        <v>45274</v>
      </c>
      <c r="Z116" s="20">
        <f t="shared" ca="1" si="10"/>
        <v>45620</v>
      </c>
      <c r="AA116" s="20" t="e">
        <f t="shared" ca="1" si="11"/>
        <v>#VALUE!</v>
      </c>
      <c r="AB116" s="19" t="e">
        <f t="shared" ca="1" si="12"/>
        <v>#VALUE!</v>
      </c>
    </row>
    <row r="117" spans="2:28" x14ac:dyDescent="0.3">
      <c r="B117" s="18">
        <v>10</v>
      </c>
      <c r="C117" s="17">
        <f t="shared" si="13"/>
        <v>1100</v>
      </c>
      <c r="D117" s="16">
        <f>SUM($C$108:C116)</f>
        <v>3465</v>
      </c>
      <c r="F117" s="15" t="b">
        <f ca="1">$A23&gt;B$122</f>
        <v>1</v>
      </c>
      <c r="G117" s="14" t="b">
        <f ca="1">$A23&gt;C$122</f>
        <v>1</v>
      </c>
      <c r="H117" s="14" t="b">
        <f ca="1">$A23&gt;D$122</f>
        <v>1</v>
      </c>
      <c r="I117" s="14" t="b">
        <f ca="1">$A23&gt;E$122</f>
        <v>1</v>
      </c>
      <c r="J117" s="13" t="b">
        <f ca="1">$A23&gt;F$122</f>
        <v>1</v>
      </c>
      <c r="L117" s="9">
        <f ca="1">CEILING(($D118-B$8)/B$5,1)</f>
        <v>252</v>
      </c>
      <c r="M117" s="8">
        <f ca="1">CEILING(($D118-C$8)/C$5,1)</f>
        <v>404</v>
      </c>
      <c r="N117" s="8">
        <f ca="1">CEILING(($D118-D$8)/D$5,1)</f>
        <v>860</v>
      </c>
      <c r="O117" s="8" t="e">
        <f ca="1">CEILING(($D118-E$8)/E$5,1)</f>
        <v>#VALUE!</v>
      </c>
      <c r="P117" s="7" t="e">
        <f ca="1">CEILING(($D118-F$8)/F$5,1)</f>
        <v>#VALUE!</v>
      </c>
      <c r="R117" s="9">
        <f t="shared" ca="1" si="3"/>
        <v>252</v>
      </c>
      <c r="S117" s="8">
        <f t="shared" ca="1" si="4"/>
        <v>404</v>
      </c>
      <c r="T117" s="8">
        <f t="shared" ca="1" si="5"/>
        <v>860</v>
      </c>
      <c r="U117" s="8" t="str">
        <f t="shared" ca="1" si="6"/>
        <v/>
      </c>
      <c r="V117" s="7" t="str">
        <f t="shared" ca="1" si="7"/>
        <v/>
      </c>
      <c r="X117" s="12">
        <f t="shared" ca="1" si="8"/>
        <v>45232</v>
      </c>
      <c r="Y117" s="11">
        <f t="shared" ca="1" si="9"/>
        <v>45384</v>
      </c>
      <c r="Z117" s="11">
        <f t="shared" ca="1" si="10"/>
        <v>45840</v>
      </c>
      <c r="AA117" s="11" t="e">
        <f t="shared" ca="1" si="11"/>
        <v>#VALUE!</v>
      </c>
      <c r="AB117" s="10" t="e">
        <f t="shared" ca="1" si="12"/>
        <v>#VALUE!</v>
      </c>
    </row>
    <row r="118" spans="2:28" x14ac:dyDescent="0.3">
      <c r="B118" s="9">
        <v>11</v>
      </c>
      <c r="C118" s="8" t="s">
        <v>1</v>
      </c>
      <c r="D118" s="7">
        <f>SUM($C$108:C117)</f>
        <v>4565</v>
      </c>
    </row>
    <row r="121" spans="2:28" x14ac:dyDescent="0.3">
      <c r="B121" t="s">
        <v>0</v>
      </c>
      <c r="H121" t="str">
        <f>H12&amp;"일 후 심볼 레벨 상승치"</f>
        <v>100일 후 심볼 레벨 상승치</v>
      </c>
    </row>
    <row r="122" spans="2:28" x14ac:dyDescent="0.3">
      <c r="B122" s="6">
        <f ca="1">COUNTIF($D$108:$D$118,"&lt;="&amp;B$8)</f>
        <v>6</v>
      </c>
      <c r="C122" s="5">
        <f ca="1">COUNTIF($D$108:$D$118,"&lt;="&amp;C$8)</f>
        <v>5</v>
      </c>
      <c r="D122" s="5">
        <f ca="1">COUNTIF($D$108:$D$118,"&lt;="&amp;D$8)</f>
        <v>4</v>
      </c>
      <c r="E122" s="5">
        <f ca="1">COUNTIF($D$108:$D$118,"&lt;="&amp;E$8)</f>
        <v>0</v>
      </c>
      <c r="F122" s="4">
        <f ca="1">COUNTIF($D$108:$D$118,"&lt;="&amp;F$8)</f>
        <v>0</v>
      </c>
      <c r="H122" s="3">
        <f ca="1">COUNTIF(B$13:B$23,"&lt;="&amp;TODAY()+$H$12)</f>
        <v>2</v>
      </c>
      <c r="I122" s="2">
        <f ca="1">COUNTIF(C$13:C$23,"&lt;="&amp;TODAY()+$H$12)</f>
        <v>2</v>
      </c>
      <c r="J122" s="2">
        <f ca="1">COUNTIF(D$13:D$23,"&lt;="&amp;TODAY()+$H$12)</f>
        <v>1</v>
      </c>
      <c r="K122" s="2">
        <f ca="1">COUNTIF(E$13:E$23,"&lt;="&amp;TODAY()+$H$12)</f>
        <v>0</v>
      </c>
      <c r="L122" s="1">
        <f ca="1">COUNTIF(F$13:F$23,"&lt;="&amp;TODAY()+$H$12)</f>
        <v>0</v>
      </c>
    </row>
  </sheetData>
  <phoneticPr fontId="1" type="noConversion"/>
  <conditionalFormatting sqref="P3:R24">
    <cfRule type="expression" dxfId="2" priority="7">
      <formula>IF($R3="",FALSE,TRUE)</formula>
    </cfRule>
  </conditionalFormatting>
  <conditionalFormatting sqref="S3:U24">
    <cfRule type="expression" dxfId="1" priority="8">
      <formula>IF($U3="",FALSE,TRUE)</formula>
    </cfRule>
  </conditionalFormatting>
  <conditionalFormatting sqref="V3:X24">
    <cfRule type="expression" dxfId="0" priority="9">
      <formula>IF($X3="",FALSE,TRUE)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어센틱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유 상훈</cp:lastModifiedBy>
  <dcterms:created xsi:type="dcterms:W3CDTF">2023-01-20T23:40:39Z</dcterms:created>
  <dcterms:modified xsi:type="dcterms:W3CDTF">2023-02-22T15:17:09Z</dcterms:modified>
</cp:coreProperties>
</file>