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112F9934-CCF4-41C0-90BD-14627C708215}" xr6:coauthVersionLast="36" xr6:coauthVersionMax="36" xr10:uidLastSave="{00000000-0000-0000-0000-000000000000}"/>
  <bookViews>
    <workbookView xWindow="0" yWindow="0" windowWidth="34320" windowHeight="17580" xr2:uid="{32671B56-5C68-4B60-AC78-309CD2E26EA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1" l="1"/>
  <c r="E17" i="1"/>
  <c r="E16" i="1"/>
  <c r="D17" i="1"/>
  <c r="D16" i="1"/>
  <c r="D15" i="1"/>
  <c r="D14" i="1"/>
  <c r="D18" i="1"/>
  <c r="D13" i="1"/>
  <c r="D12" i="1"/>
  <c r="D11" i="1"/>
  <c r="E15" i="1"/>
  <c r="E14" i="1"/>
  <c r="E13" i="1"/>
  <c r="E11" i="1"/>
  <c r="D5" i="1" l="1"/>
  <c r="E12" i="1" s="1"/>
</calcChain>
</file>

<file path=xl/sharedStrings.xml><?xml version="1.0" encoding="utf-8"?>
<sst xmlns="http://schemas.openxmlformats.org/spreadsheetml/2006/main" count="30" uniqueCount="22">
  <si>
    <t>치적</t>
    <phoneticPr fontId="1" type="noConversion"/>
  </si>
  <si>
    <t>치피</t>
    <phoneticPr fontId="1" type="noConversion"/>
  </si>
  <si>
    <t>회심</t>
    <phoneticPr fontId="1" type="noConversion"/>
  </si>
  <si>
    <t>달인</t>
    <phoneticPr fontId="1" type="noConversion"/>
  </si>
  <si>
    <t>&lt;&lt;입력</t>
    <phoneticPr fontId="1" type="noConversion"/>
  </si>
  <si>
    <t>선봉대</t>
    <phoneticPr fontId="1" type="noConversion"/>
  </si>
  <si>
    <t>%단위로 입력</t>
    <phoneticPr fontId="1" type="noConversion"/>
  </si>
  <si>
    <t>소수점 단위로 입력</t>
    <phoneticPr fontId="1" type="noConversion"/>
  </si>
  <si>
    <t>ex) 70% (X), 0.7 (O)</t>
    <phoneticPr fontId="1" type="noConversion"/>
  </si>
  <si>
    <t>달인 효과</t>
    <phoneticPr fontId="1" type="noConversion"/>
  </si>
  <si>
    <t>저3아3</t>
    <phoneticPr fontId="1" type="noConversion"/>
  </si>
  <si>
    <t>저3아2</t>
    <phoneticPr fontId="1" type="noConversion"/>
  </si>
  <si>
    <t>저3아1</t>
    <phoneticPr fontId="1" type="noConversion"/>
  </si>
  <si>
    <t>아3저2</t>
    <phoneticPr fontId="1" type="noConversion"/>
  </si>
  <si>
    <t>아3에1</t>
    <phoneticPr fontId="1" type="noConversion"/>
  </si>
  <si>
    <t>저3에1</t>
    <phoneticPr fontId="1" type="noConversion"/>
  </si>
  <si>
    <t>35랩</t>
    <phoneticPr fontId="1" type="noConversion"/>
  </si>
  <si>
    <t>40랩</t>
    <phoneticPr fontId="1" type="noConversion"/>
  </si>
  <si>
    <t>추피 딜증환산</t>
    <phoneticPr fontId="1" type="noConversion"/>
  </si>
  <si>
    <t>갈망 추피 12% 고려됨</t>
    <phoneticPr fontId="1" type="noConversion"/>
  </si>
  <si>
    <t>무기 추피 (%)</t>
    <phoneticPr fontId="1" type="noConversion"/>
  </si>
  <si>
    <t>주의) 구원의 경우 +63%, 악몽의 경우 +20%씩 무기 추피(%)에 더해서 입력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</si>
</sst>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2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13" xfId="0" applyFont="1" applyBorder="1">
      <alignment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2" fillId="0" borderId="0" xfId="0" applyFont="1">
      <alignment vertical="center"/>
    </xf>
    <xf numFmtId="0" fontId="0" fillId="0" borderId="7" xfId="0" applyBorder="1">
      <alignment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C3E677-E8B2-4294-8EB7-4B9969D6122F}">
  <dimension ref="B1:F18"/>
  <sheetViews>
    <sheetView tabSelected="1" workbookViewId="0">
      <selection activeCell="R23" sqref="R23"/>
    </sheetView>
  </sheetViews>
  <sheetFormatPr defaultRowHeight="16.5" x14ac:dyDescent="0.3"/>
  <cols>
    <col min="2" max="2" width="7.25" bestFit="1" customWidth="1"/>
    <col min="3" max="3" width="13.75" bestFit="1" customWidth="1"/>
  </cols>
  <sheetData>
    <row r="1" spans="2:6" ht="17.25" thickBot="1" x14ac:dyDescent="0.35"/>
    <row r="2" spans="2:6" ht="17.25" thickBot="1" x14ac:dyDescent="0.35">
      <c r="D2" s="19" t="s">
        <v>9</v>
      </c>
    </row>
    <row r="3" spans="2:6" x14ac:dyDescent="0.3">
      <c r="C3" s="4" t="s">
        <v>0</v>
      </c>
      <c r="D3" s="1">
        <v>7.0000000000000007E-2</v>
      </c>
      <c r="F3" t="s">
        <v>19</v>
      </c>
    </row>
    <row r="4" spans="2:6" x14ac:dyDescent="0.3">
      <c r="C4" s="5" t="s">
        <v>20</v>
      </c>
      <c r="D4" s="2">
        <v>30</v>
      </c>
      <c r="E4" t="s">
        <v>4</v>
      </c>
      <c r="F4" t="s">
        <v>6</v>
      </c>
    </row>
    <row r="5" spans="2:6" ht="17.25" thickBot="1" x14ac:dyDescent="0.35">
      <c r="C5" s="6" t="s">
        <v>18</v>
      </c>
      <c r="D5" s="3">
        <f>(100+D4+12+8.5)/(100+D4+12)</f>
        <v>1.0598591549295775</v>
      </c>
      <c r="F5" s="18" t="s">
        <v>21</v>
      </c>
    </row>
    <row r="6" spans="2:6" ht="17.25" thickBot="1" x14ac:dyDescent="0.35"/>
    <row r="7" spans="2:6" x14ac:dyDescent="0.3">
      <c r="C7" s="4" t="s">
        <v>0</v>
      </c>
      <c r="D7" s="1">
        <v>0.65</v>
      </c>
      <c r="E7" t="s">
        <v>4</v>
      </c>
      <c r="F7" t="s">
        <v>7</v>
      </c>
    </row>
    <row r="8" spans="2:6" ht="17.25" thickBot="1" x14ac:dyDescent="0.35">
      <c r="C8" s="6" t="s">
        <v>1</v>
      </c>
      <c r="D8" s="3">
        <v>3.15</v>
      </c>
      <c r="E8" t="s">
        <v>4</v>
      </c>
      <c r="F8" t="s">
        <v>8</v>
      </c>
    </row>
    <row r="9" spans="2:6" ht="17.25" thickBot="1" x14ac:dyDescent="0.35"/>
    <row r="10" spans="2:6" ht="17.25" thickBot="1" x14ac:dyDescent="0.35">
      <c r="D10" s="16" t="s">
        <v>16</v>
      </c>
      <c r="E10" s="17" t="s">
        <v>17</v>
      </c>
    </row>
    <row r="11" spans="2:6" x14ac:dyDescent="0.3">
      <c r="C11" s="10" t="s">
        <v>2</v>
      </c>
      <c r="D11" s="13">
        <f>(D7*D8*1.06+(1-D7))/(D7*D8+(1-D7))</f>
        <v>1.0512408759124088</v>
      </c>
      <c r="E11" s="7">
        <f>(D7*D8*1.12+(1-D7))/(D7*D8+(1-D7))</f>
        <v>1.1024817518248176</v>
      </c>
    </row>
    <row r="12" spans="2:6" x14ac:dyDescent="0.3">
      <c r="C12" s="11" t="s">
        <v>3</v>
      </c>
      <c r="D12" s="14">
        <f>(MIN(1,(D7+D3))*D8+(1-MIN(1,D7+D3)))/(D7*D8+(1-D7))</f>
        <v>1.0627737226277372</v>
      </c>
      <c r="E12" s="8">
        <f>(MIN(1,(D7+D3))*D8+(1-MIN(1,D7+D3)))*D5/(D7*D8+(1-D7))</f>
        <v>1.1263904595455949</v>
      </c>
    </row>
    <row r="13" spans="2:6" x14ac:dyDescent="0.3">
      <c r="B13" t="s">
        <v>10</v>
      </c>
      <c r="C13" s="11" t="s">
        <v>5</v>
      </c>
      <c r="D13" s="14">
        <f>((D7)*D8+(1-D7))*1.03/(D7*D8+(1-D7))*(1.16+0.06+0.03)/(1.16+0.06)</f>
        <v>1.0553278688524592</v>
      </c>
      <c r="E13" s="8">
        <f>((D7)*D8+(1-D7))*1.03*1.05/(D7*D8+(1-D7))*(1.16+0.06+0.03)/(1.16+0.06)</f>
        <v>1.1080942622950822</v>
      </c>
    </row>
    <row r="14" spans="2:6" x14ac:dyDescent="0.3">
      <c r="B14" t="s">
        <v>11</v>
      </c>
      <c r="C14" s="11" t="s">
        <v>5</v>
      </c>
      <c r="D14" s="14">
        <f>((D7)*D8+(1-D7))*1.03/(D7*D8+(1-D7))*(1.16+0.036+0.03)/(1.16+0.036)</f>
        <v>1.0558361204013378</v>
      </c>
      <c r="E14" s="8">
        <f>((D7)*D8+(1-D7))*1.03*1.05/(D7*D8+(1-D7))*(1.16+0.036+0.03)/(1.16+0.036)</f>
        <v>1.1086279264214047</v>
      </c>
    </row>
    <row r="15" spans="2:6" x14ac:dyDescent="0.3">
      <c r="B15" t="s">
        <v>12</v>
      </c>
      <c r="C15" s="11" t="s">
        <v>5</v>
      </c>
      <c r="D15" s="14">
        <f>((D7)*D8+(1-D7))*1.03/(D7*D8+(1-D7))*(1.16+0.018+0.03)/(1.16+0.018)</f>
        <v>1.0562308998302208</v>
      </c>
      <c r="E15" s="8">
        <f>((D7)*D8+(1-D7))*1.03*1.05/(D7*D8+(1-D7))*(1.16+0.018+0.03)/(1.16+0.018)</f>
        <v>1.109042444821732</v>
      </c>
    </row>
    <row r="16" spans="2:6" x14ac:dyDescent="0.3">
      <c r="B16" t="s">
        <v>13</v>
      </c>
      <c r="C16" s="11" t="s">
        <v>5</v>
      </c>
      <c r="D16" s="14">
        <f>((D7)*D8+(1-D7))*1.03/(D7*D8+(1-D7))*(1.08+0.06+0.03)/(1.08+0.06)</f>
        <v>1.0571052631578948</v>
      </c>
      <c r="E16" s="8">
        <f>((D7)*D8+(1-D7))*1.03/(D7*D8+(1-D7))*(1.08+0.06+0.03)/(1.08+0.06)*1.05</f>
        <v>1.1099605263157895</v>
      </c>
    </row>
    <row r="17" spans="2:5" x14ac:dyDescent="0.3">
      <c r="B17" t="s">
        <v>14</v>
      </c>
      <c r="C17" s="11" t="s">
        <v>5</v>
      </c>
      <c r="D17" s="14">
        <f>((D7)*D8+(1-D7))*1.03/(D7*D8+(1-D7))*(1.06+0.06+0.03)/(1.06+0.06)</f>
        <v>1.0575892857142857</v>
      </c>
      <c r="E17" s="8">
        <f>((D7)*D8+(1-D7))*1.03/(D7*D8+(1-D7))*(1.06+0.06+0.03)/(1.06+0.06)*1.05</f>
        <v>1.1104687500000001</v>
      </c>
    </row>
    <row r="18" spans="2:5" ht="17.25" thickBot="1" x14ac:dyDescent="0.35">
      <c r="B18" t="s">
        <v>15</v>
      </c>
      <c r="C18" s="12" t="s">
        <v>5</v>
      </c>
      <c r="D18" s="15">
        <f>((D7)*D8+(1-D7))*1.03/(D7*D8+(1-D7))*(1.16+0.06+0.03)/(1.16+0.06)</f>
        <v>1.0553278688524592</v>
      </c>
      <c r="E18" s="9">
        <f>((D7)*D8+(1-D7))*1.03/(D7*D8+(1-D7))*(1.16+0.06+0.03)/(1.16+0.06)*1.05</f>
        <v>1.1080942622950822</v>
      </c>
    </row>
  </sheetData>
  <phoneticPr fontId="1" type="noConversion"/>
  <conditionalFormatting sqref="D11:D18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11:E18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2023-02-22T02:38:38Z</dcterms:created>
  <dcterms:modified xsi:type="dcterms:W3CDTF">2023-03-08T03:41:58Z</dcterms:modified>
</cp:coreProperties>
</file>