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2255"/>
  </bookViews>
  <sheets>
    <sheet name="계산기 메인" sheetId="1" r:id="rId1"/>
    <sheet name="구축함순위" sheetId="2" r:id="rId2"/>
    <sheet name="순양함순위" sheetId="6" r:id="rId3"/>
    <sheet name="전함순위" sheetId="7" r:id="rId4"/>
    <sheet name="함재기(항모,항전)순위" sheetId="8" r:id="rId5"/>
  </sheets>
  <definedNames>
    <definedName name="_xlnm._FilterDatabase" localSheetId="1" hidden="1">구축함순위!$A$2:$I$2</definedName>
    <definedName name="_xlnm._FilterDatabase" localSheetId="2" hidden="1">순양함순위!$A$2:$I$2</definedName>
    <definedName name="_xlnm._FilterDatabase" localSheetId="3" hidden="1">전함순위!$A$2:$I$2</definedName>
    <definedName name="_xlnm._FilterDatabase" localSheetId="4" hidden="1">'함재기(항모,항전)순위'!$A$2:$I$2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3" i="8" l="1"/>
  <c r="Q22" i="8"/>
  <c r="Q21" i="8"/>
  <c r="Q20" i="8"/>
  <c r="Q19" i="8"/>
  <c r="H42" i="8" l="1"/>
  <c r="H14" i="8"/>
  <c r="H6" i="8"/>
  <c r="I6" i="8" s="1"/>
  <c r="H61" i="8"/>
  <c r="I61" i="8" s="1"/>
  <c r="H18" i="8"/>
  <c r="I18" i="8" s="1"/>
  <c r="H27" i="8"/>
  <c r="I27" i="8" s="1"/>
  <c r="H22" i="8"/>
  <c r="I22" i="8" s="1"/>
  <c r="H65" i="8"/>
  <c r="I65" i="8" s="1"/>
  <c r="H26" i="8"/>
  <c r="I26" i="8" s="1"/>
  <c r="H38" i="8"/>
  <c r="I38" i="8" s="1"/>
  <c r="H68" i="8"/>
  <c r="I68" i="8" s="1"/>
  <c r="H56" i="8"/>
  <c r="I56" i="8" s="1"/>
  <c r="H60" i="8"/>
  <c r="I60" i="8" s="1"/>
  <c r="H59" i="8"/>
  <c r="I59" i="8" s="1"/>
  <c r="H32" i="8"/>
  <c r="I32" i="8" s="1"/>
  <c r="H20" i="8"/>
  <c r="I20" i="8" s="1"/>
  <c r="H41" i="8"/>
  <c r="I41" i="8" s="1"/>
  <c r="H5" i="8"/>
  <c r="I5" i="8" s="1"/>
  <c r="H37" i="8"/>
  <c r="I37" i="8" s="1"/>
  <c r="H46" i="8"/>
  <c r="I46" i="8" s="1"/>
  <c r="H36" i="8"/>
  <c r="I36" i="8" s="1"/>
  <c r="H57" i="8"/>
  <c r="I57" i="8" s="1"/>
  <c r="H55" i="8"/>
  <c r="I55" i="8" s="1"/>
  <c r="H15" i="8"/>
  <c r="I15" i="8" s="1"/>
  <c r="H31" i="8"/>
  <c r="I31" i="8" s="1"/>
  <c r="H7" i="8"/>
  <c r="I7" i="8" s="1"/>
  <c r="H8" i="8"/>
  <c r="I8" i="8" s="1"/>
  <c r="H19" i="8"/>
  <c r="I19" i="8" s="1"/>
  <c r="H12" i="8"/>
  <c r="I12" i="8" s="1"/>
  <c r="H39" i="8"/>
  <c r="I39" i="8" s="1"/>
  <c r="H50" i="8"/>
  <c r="I50" i="8" s="1"/>
  <c r="H21" i="8"/>
  <c r="I21" i="8" s="1"/>
  <c r="H47" i="8"/>
  <c r="I47" i="8" s="1"/>
  <c r="H53" i="8"/>
  <c r="I53" i="8" s="1"/>
  <c r="H63" i="8"/>
  <c r="I63" i="8" s="1"/>
  <c r="H13" i="8"/>
  <c r="I13" i="8" s="1"/>
  <c r="H4" i="8"/>
  <c r="I4" i="8" s="1"/>
  <c r="H23" i="8"/>
  <c r="I23" i="8" s="1"/>
  <c r="H54" i="8"/>
  <c r="I54" i="8" s="1"/>
  <c r="H40" i="8"/>
  <c r="I40" i="8" s="1"/>
  <c r="H10" i="8"/>
  <c r="I10" i="8" s="1"/>
  <c r="H35" i="8"/>
  <c r="I35" i="8" s="1"/>
  <c r="H66" i="8"/>
  <c r="H34" i="8"/>
  <c r="I34" i="8" s="1"/>
  <c r="H43" i="8"/>
  <c r="I43" i="8" s="1"/>
  <c r="H24" i="8"/>
  <c r="I24" i="8" s="1"/>
  <c r="H58" i="8"/>
  <c r="I58" i="8" s="1"/>
  <c r="H3" i="8"/>
  <c r="I3" i="8" s="1"/>
  <c r="H64" i="8"/>
  <c r="I64" i="8" s="1"/>
  <c r="H28" i="8"/>
  <c r="I28" i="8" s="1"/>
  <c r="H16" i="8"/>
  <c r="I16" i="8" s="1"/>
  <c r="H67" i="8"/>
  <c r="I67" i="8" s="1"/>
  <c r="H48" i="8"/>
  <c r="I48" i="8" s="1"/>
  <c r="H49" i="8"/>
  <c r="I49" i="8" s="1"/>
  <c r="H33" i="8"/>
  <c r="I33" i="8" s="1"/>
  <c r="H44" i="8"/>
  <c r="I44" i="8" s="1"/>
  <c r="H62" i="8"/>
  <c r="I62" i="8" s="1"/>
  <c r="H30" i="8"/>
  <c r="I30" i="8" s="1"/>
  <c r="H29" i="8"/>
  <c r="I29" i="8" s="1"/>
  <c r="H11" i="8"/>
  <c r="I11" i="8" s="1"/>
  <c r="H45" i="8"/>
  <c r="I45" i="8" s="1"/>
  <c r="H17" i="8"/>
  <c r="I17" i="8" s="1"/>
  <c r="H52" i="8"/>
  <c r="I52" i="8" s="1"/>
  <c r="H25" i="8"/>
  <c r="I25" i="8" s="1"/>
  <c r="H51" i="8"/>
  <c r="I51" i="8" s="1"/>
  <c r="H9" i="8"/>
  <c r="I9" i="8" s="1"/>
  <c r="I66" i="8"/>
  <c r="I42" i="8"/>
  <c r="I14" i="8"/>
  <c r="S27" i="7"/>
  <c r="S26" i="7"/>
  <c r="S25" i="7"/>
  <c r="S22" i="7"/>
  <c r="S21" i="7"/>
  <c r="S20" i="7"/>
  <c r="S19" i="7"/>
  <c r="S18" i="7"/>
  <c r="G162" i="7" l="1"/>
  <c r="H162" i="7" s="1"/>
  <c r="I162" i="7" s="1"/>
  <c r="G41" i="7"/>
  <c r="H41" i="7" s="1"/>
  <c r="I41" i="7" s="1"/>
  <c r="G108" i="7"/>
  <c r="H108" i="7" s="1"/>
  <c r="I108" i="7" s="1"/>
  <c r="G133" i="7"/>
  <c r="H133" i="7" s="1"/>
  <c r="I133" i="7" s="1"/>
  <c r="G82" i="7"/>
  <c r="H82" i="7" s="1"/>
  <c r="I82" i="7" s="1"/>
  <c r="G142" i="7"/>
  <c r="H142" i="7" s="1"/>
  <c r="I142" i="7" s="1"/>
  <c r="G13" i="7"/>
  <c r="H13" i="7" s="1"/>
  <c r="I13" i="7" s="1"/>
  <c r="G111" i="7"/>
  <c r="H111" i="7" s="1"/>
  <c r="I111" i="7" s="1"/>
  <c r="G52" i="7"/>
  <c r="H52" i="7" s="1"/>
  <c r="I52" i="7" s="1"/>
  <c r="G31" i="7"/>
  <c r="H31" i="7" s="1"/>
  <c r="I31" i="7" s="1"/>
  <c r="G4" i="7"/>
  <c r="H4" i="7" s="1"/>
  <c r="I4" i="7" s="1"/>
  <c r="G85" i="7"/>
  <c r="H85" i="7" s="1"/>
  <c r="I85" i="7" s="1"/>
  <c r="G76" i="7"/>
  <c r="H76" i="7" s="1"/>
  <c r="I76" i="7" s="1"/>
  <c r="G114" i="7"/>
  <c r="H114" i="7" s="1"/>
  <c r="I114" i="7" s="1"/>
  <c r="G88" i="7"/>
  <c r="H88" i="7" s="1"/>
  <c r="I88" i="7" s="1"/>
  <c r="G5" i="7"/>
  <c r="H5" i="7" s="1"/>
  <c r="I5" i="7" s="1"/>
  <c r="G25" i="7"/>
  <c r="H25" i="7" s="1"/>
  <c r="I25" i="7" s="1"/>
  <c r="G26" i="7"/>
  <c r="H26" i="7" s="1"/>
  <c r="I26" i="7" s="1"/>
  <c r="G32" i="7"/>
  <c r="H32" i="7" s="1"/>
  <c r="I32" i="7" s="1"/>
  <c r="G123" i="7"/>
  <c r="H123" i="7" s="1"/>
  <c r="I123" i="7" s="1"/>
  <c r="G113" i="7"/>
  <c r="H113" i="7" s="1"/>
  <c r="I113" i="7" s="1"/>
  <c r="G56" i="7"/>
  <c r="H56" i="7" s="1"/>
  <c r="I56" i="7" s="1"/>
  <c r="G20" i="7"/>
  <c r="H20" i="7" s="1"/>
  <c r="I20" i="7" s="1"/>
  <c r="G8" i="7"/>
  <c r="H8" i="7" s="1"/>
  <c r="I8" i="7" s="1"/>
  <c r="G36" i="7"/>
  <c r="H36" i="7" s="1"/>
  <c r="I36" i="7" s="1"/>
  <c r="G63" i="7"/>
  <c r="H63" i="7" s="1"/>
  <c r="I63" i="7" s="1"/>
  <c r="G43" i="7"/>
  <c r="H43" i="7" s="1"/>
  <c r="I43" i="7" s="1"/>
  <c r="G96" i="7"/>
  <c r="H96" i="7" s="1"/>
  <c r="I96" i="7" s="1"/>
  <c r="G65" i="7"/>
  <c r="H65" i="7" s="1"/>
  <c r="I65" i="7" s="1"/>
  <c r="G121" i="7"/>
  <c r="H121" i="7" s="1"/>
  <c r="I121" i="7" s="1"/>
  <c r="G44" i="7"/>
  <c r="H44" i="7" s="1"/>
  <c r="I44" i="7" s="1"/>
  <c r="G39" i="7"/>
  <c r="H39" i="7" s="1"/>
  <c r="I39" i="7" s="1"/>
  <c r="G19" i="7"/>
  <c r="H19" i="7" s="1"/>
  <c r="I19" i="7" s="1"/>
  <c r="G6" i="7"/>
  <c r="H6" i="7" s="1"/>
  <c r="I6" i="7" s="1"/>
  <c r="G141" i="7"/>
  <c r="H141" i="7" s="1"/>
  <c r="I141" i="7" s="1"/>
  <c r="G7" i="7"/>
  <c r="H7" i="7" s="1"/>
  <c r="I7" i="7" s="1"/>
  <c r="G34" i="7"/>
  <c r="H34" i="7" s="1"/>
  <c r="I34" i="7" s="1"/>
  <c r="G99" i="7"/>
  <c r="H99" i="7" s="1"/>
  <c r="I99" i="7" s="1"/>
  <c r="G75" i="7"/>
  <c r="H75" i="7" s="1"/>
  <c r="I75" i="7" s="1"/>
  <c r="G101" i="7"/>
  <c r="H101" i="7" s="1"/>
  <c r="I101" i="7" s="1"/>
  <c r="G18" i="7"/>
  <c r="H18" i="7" s="1"/>
  <c r="I18" i="7" s="1"/>
  <c r="G110" i="7"/>
  <c r="H110" i="7" s="1"/>
  <c r="I110" i="7" s="1"/>
  <c r="G155" i="7"/>
  <c r="H155" i="7" s="1"/>
  <c r="I155" i="7" s="1"/>
  <c r="G104" i="7"/>
  <c r="H104" i="7" s="1"/>
  <c r="I104" i="7" s="1"/>
  <c r="G134" i="7"/>
  <c r="H134" i="7" s="1"/>
  <c r="I134" i="7" s="1"/>
  <c r="G22" i="7"/>
  <c r="H22" i="7" s="1"/>
  <c r="I22" i="7" s="1"/>
  <c r="G62" i="7"/>
  <c r="H62" i="7" s="1"/>
  <c r="I62" i="7" s="1"/>
  <c r="G71" i="7"/>
  <c r="H71" i="7" s="1"/>
  <c r="I71" i="7" s="1"/>
  <c r="G94" i="7"/>
  <c r="H94" i="7" s="1"/>
  <c r="I94" i="7" s="1"/>
  <c r="G92" i="7"/>
  <c r="H92" i="7" s="1"/>
  <c r="I92" i="7" s="1"/>
  <c r="G124" i="7"/>
  <c r="H124" i="7" s="1"/>
  <c r="I124" i="7" s="1"/>
  <c r="G140" i="7"/>
  <c r="H140" i="7" s="1"/>
  <c r="I140" i="7" s="1"/>
  <c r="G3" i="7"/>
  <c r="H3" i="7" s="1"/>
  <c r="I3" i="7" s="1"/>
  <c r="G40" i="7"/>
  <c r="H40" i="7" s="1"/>
  <c r="I40" i="7" s="1"/>
  <c r="G156" i="7"/>
  <c r="H156" i="7" s="1"/>
  <c r="I156" i="7" s="1"/>
  <c r="G60" i="7"/>
  <c r="H60" i="7" s="1"/>
  <c r="I60" i="7" s="1"/>
  <c r="G119" i="7"/>
  <c r="H119" i="7" s="1"/>
  <c r="I119" i="7" s="1"/>
  <c r="G128" i="7"/>
  <c r="H128" i="7" s="1"/>
  <c r="I128" i="7" s="1"/>
  <c r="G158" i="7"/>
  <c r="H158" i="7" s="1"/>
  <c r="I158" i="7" s="1"/>
  <c r="G47" i="7"/>
  <c r="H47" i="7" s="1"/>
  <c r="I47" i="7" s="1"/>
  <c r="G139" i="7"/>
  <c r="H139" i="7" s="1"/>
  <c r="I139" i="7" s="1"/>
  <c r="G57" i="7"/>
  <c r="H57" i="7" s="1"/>
  <c r="I57" i="7" s="1"/>
  <c r="G107" i="7"/>
  <c r="H107" i="7" s="1"/>
  <c r="I107" i="7" s="1"/>
  <c r="G54" i="7"/>
  <c r="H54" i="7" s="1"/>
  <c r="I54" i="7" s="1"/>
  <c r="G50" i="7"/>
  <c r="H50" i="7" s="1"/>
  <c r="I50" i="7" s="1"/>
  <c r="G49" i="7"/>
  <c r="H49" i="7" s="1"/>
  <c r="I49" i="7" s="1"/>
  <c r="G15" i="7"/>
  <c r="H15" i="7" s="1"/>
  <c r="I15" i="7" s="1"/>
  <c r="G38" i="7"/>
  <c r="H38" i="7" s="1"/>
  <c r="I38" i="7" s="1"/>
  <c r="G115" i="7"/>
  <c r="H115" i="7" s="1"/>
  <c r="I115" i="7" s="1"/>
  <c r="G9" i="7"/>
  <c r="H9" i="7" s="1"/>
  <c r="I9" i="7" s="1"/>
  <c r="G29" i="7"/>
  <c r="H29" i="7" s="1"/>
  <c r="I29" i="7" s="1"/>
  <c r="G106" i="7"/>
  <c r="H106" i="7" s="1"/>
  <c r="I106" i="7" s="1"/>
  <c r="G16" i="7"/>
  <c r="H16" i="7" s="1"/>
  <c r="I16" i="7" s="1"/>
  <c r="G97" i="7"/>
  <c r="H97" i="7" s="1"/>
  <c r="I97" i="7" s="1"/>
  <c r="G14" i="7"/>
  <c r="H14" i="7" s="1"/>
  <c r="I14" i="7" s="1"/>
  <c r="G80" i="7"/>
  <c r="H80" i="7" s="1"/>
  <c r="I80" i="7" s="1"/>
  <c r="G10" i="7"/>
  <c r="H10" i="7" s="1"/>
  <c r="I10" i="7" s="1"/>
  <c r="G24" i="7"/>
  <c r="H24" i="7" s="1"/>
  <c r="I24" i="7" s="1"/>
  <c r="G127" i="7"/>
  <c r="H127" i="7" s="1"/>
  <c r="I127" i="7" s="1"/>
  <c r="G45" i="7"/>
  <c r="H45" i="7" s="1"/>
  <c r="I45" i="7" s="1"/>
  <c r="G74" i="7"/>
  <c r="H74" i="7" s="1"/>
  <c r="I74" i="7" s="1"/>
  <c r="G73" i="7"/>
  <c r="H73" i="7" s="1"/>
  <c r="I73" i="7" s="1"/>
  <c r="G95" i="7"/>
  <c r="H95" i="7" s="1"/>
  <c r="I95" i="7" s="1"/>
  <c r="G132" i="7"/>
  <c r="H132" i="7" s="1"/>
  <c r="I132" i="7" s="1"/>
  <c r="G147" i="7"/>
  <c r="H147" i="7" s="1"/>
  <c r="I147" i="7" s="1"/>
  <c r="G59" i="7"/>
  <c r="H59" i="7" s="1"/>
  <c r="I59" i="7" s="1"/>
  <c r="G144" i="7"/>
  <c r="H144" i="7" s="1"/>
  <c r="I144" i="7" s="1"/>
  <c r="G87" i="7"/>
  <c r="H87" i="7" s="1"/>
  <c r="I87" i="7" s="1"/>
  <c r="G93" i="7"/>
  <c r="H93" i="7" s="1"/>
  <c r="I93" i="7" s="1"/>
  <c r="G160" i="7"/>
  <c r="H160" i="7" s="1"/>
  <c r="I160" i="7" s="1"/>
  <c r="G70" i="7"/>
  <c r="H70" i="7" s="1"/>
  <c r="I70" i="7" s="1"/>
  <c r="G100" i="7"/>
  <c r="H100" i="7" s="1"/>
  <c r="I100" i="7" s="1"/>
  <c r="G130" i="7"/>
  <c r="H130" i="7" s="1"/>
  <c r="I130" i="7" s="1"/>
  <c r="G84" i="7"/>
  <c r="H84" i="7" s="1"/>
  <c r="I84" i="7" s="1"/>
  <c r="G148" i="7"/>
  <c r="H148" i="7" s="1"/>
  <c r="I148" i="7" s="1"/>
  <c r="G157" i="7"/>
  <c r="H157" i="7" s="1"/>
  <c r="I157" i="7" s="1"/>
  <c r="G90" i="7"/>
  <c r="H90" i="7" s="1"/>
  <c r="I90" i="7" s="1"/>
  <c r="G61" i="7"/>
  <c r="H61" i="7" s="1"/>
  <c r="I61" i="7" s="1"/>
  <c r="G30" i="7"/>
  <c r="H30" i="7" s="1"/>
  <c r="I30" i="7" s="1"/>
  <c r="G138" i="7"/>
  <c r="H138" i="7" s="1"/>
  <c r="I138" i="7" s="1"/>
  <c r="G72" i="7"/>
  <c r="H72" i="7" s="1"/>
  <c r="I72" i="7" s="1"/>
  <c r="G58" i="7"/>
  <c r="H58" i="7" s="1"/>
  <c r="I58" i="7" s="1"/>
  <c r="G86" i="7"/>
  <c r="H86" i="7" s="1"/>
  <c r="I86" i="7" s="1"/>
  <c r="G146" i="7"/>
  <c r="H146" i="7" s="1"/>
  <c r="I146" i="7" s="1"/>
  <c r="G102" i="7"/>
  <c r="H102" i="7" s="1"/>
  <c r="I102" i="7" s="1"/>
  <c r="G154" i="7"/>
  <c r="H154" i="7" s="1"/>
  <c r="I154" i="7" s="1"/>
  <c r="G152" i="7"/>
  <c r="H152" i="7" s="1"/>
  <c r="I152" i="7" s="1"/>
  <c r="G150" i="7"/>
  <c r="H150" i="7" s="1"/>
  <c r="I150" i="7" s="1"/>
  <c r="G161" i="7"/>
  <c r="H161" i="7" s="1"/>
  <c r="I161" i="7" s="1"/>
  <c r="G67" i="7"/>
  <c r="H67" i="7" s="1"/>
  <c r="I67" i="7" s="1"/>
  <c r="G83" i="7"/>
  <c r="H83" i="7" s="1"/>
  <c r="I83" i="7" s="1"/>
  <c r="G48" i="7"/>
  <c r="H48" i="7" s="1"/>
  <c r="I48" i="7" s="1"/>
  <c r="G159" i="7"/>
  <c r="H159" i="7" s="1"/>
  <c r="I159" i="7" s="1"/>
  <c r="G129" i="7"/>
  <c r="H129" i="7" s="1"/>
  <c r="I129" i="7" s="1"/>
  <c r="G33" i="7"/>
  <c r="H33" i="7" s="1"/>
  <c r="I33" i="7" s="1"/>
  <c r="G143" i="7"/>
  <c r="H143" i="7" s="1"/>
  <c r="I143" i="7" s="1"/>
  <c r="G27" i="7"/>
  <c r="H27" i="7" s="1"/>
  <c r="I27" i="7" s="1"/>
  <c r="G21" i="7"/>
  <c r="H21" i="7" s="1"/>
  <c r="I21" i="7" s="1"/>
  <c r="G53" i="7"/>
  <c r="H53" i="7" s="1"/>
  <c r="I53" i="7" s="1"/>
  <c r="G122" i="7"/>
  <c r="H122" i="7" s="1"/>
  <c r="I122" i="7" s="1"/>
  <c r="G28" i="7"/>
  <c r="H28" i="7" s="1"/>
  <c r="I28" i="7" s="1"/>
  <c r="G79" i="7"/>
  <c r="H79" i="7" s="1"/>
  <c r="I79" i="7" s="1"/>
  <c r="G105" i="7"/>
  <c r="H105" i="7" s="1"/>
  <c r="I105" i="7" s="1"/>
  <c r="G64" i="7"/>
  <c r="H64" i="7" s="1"/>
  <c r="I64" i="7" s="1"/>
  <c r="G12" i="7"/>
  <c r="H12" i="7" s="1"/>
  <c r="I12" i="7" s="1"/>
  <c r="G37" i="7"/>
  <c r="H37" i="7" s="1"/>
  <c r="I37" i="7" s="1"/>
  <c r="G46" i="7"/>
  <c r="H46" i="7" s="1"/>
  <c r="I46" i="7" s="1"/>
  <c r="G66" i="7"/>
  <c r="H66" i="7" s="1"/>
  <c r="I66" i="7" s="1"/>
  <c r="G77" i="7"/>
  <c r="H77" i="7" s="1"/>
  <c r="I77" i="7" s="1"/>
  <c r="G35" i="7"/>
  <c r="H35" i="7" s="1"/>
  <c r="I35" i="7" s="1"/>
  <c r="G42" i="7"/>
  <c r="H42" i="7" s="1"/>
  <c r="I42" i="7" s="1"/>
  <c r="G103" i="7"/>
  <c r="H103" i="7" s="1"/>
  <c r="I103" i="7" s="1"/>
  <c r="G81" i="7"/>
  <c r="H81" i="7" s="1"/>
  <c r="I81" i="7" s="1"/>
  <c r="G98" i="7"/>
  <c r="H98" i="7" s="1"/>
  <c r="I98" i="7" s="1"/>
  <c r="G126" i="7"/>
  <c r="H126" i="7" s="1"/>
  <c r="I126" i="7" s="1"/>
  <c r="G112" i="7"/>
  <c r="H112" i="7" s="1"/>
  <c r="I112" i="7" s="1"/>
  <c r="G117" i="7"/>
  <c r="H117" i="7" s="1"/>
  <c r="I117" i="7" s="1"/>
  <c r="G136" i="7"/>
  <c r="H136" i="7" s="1"/>
  <c r="I136" i="7" s="1"/>
  <c r="G145" i="7"/>
  <c r="H145" i="7" s="1"/>
  <c r="I145" i="7" s="1"/>
  <c r="G120" i="7"/>
  <c r="H120" i="7" s="1"/>
  <c r="I120" i="7" s="1"/>
  <c r="G116" i="7"/>
  <c r="H116" i="7" s="1"/>
  <c r="I116" i="7" s="1"/>
  <c r="G68" i="7"/>
  <c r="H68" i="7" s="1"/>
  <c r="I68" i="7" s="1"/>
  <c r="G78" i="7"/>
  <c r="H78" i="7" s="1"/>
  <c r="I78" i="7" s="1"/>
  <c r="G109" i="7"/>
  <c r="H109" i="7" s="1"/>
  <c r="I109" i="7" s="1"/>
  <c r="G149" i="7"/>
  <c r="H149" i="7" s="1"/>
  <c r="I149" i="7" s="1"/>
  <c r="G135" i="7"/>
  <c r="H135" i="7" s="1"/>
  <c r="I135" i="7" s="1"/>
  <c r="G153" i="7"/>
  <c r="H153" i="7" s="1"/>
  <c r="I153" i="7" s="1"/>
  <c r="G23" i="7"/>
  <c r="H23" i="7" s="1"/>
  <c r="I23" i="7" s="1"/>
  <c r="G118" i="7"/>
  <c r="H118" i="7" s="1"/>
  <c r="I118" i="7" s="1"/>
  <c r="G11" i="7"/>
  <c r="H11" i="7" s="1"/>
  <c r="I11" i="7" s="1"/>
  <c r="G55" i="7"/>
  <c r="H55" i="7" s="1"/>
  <c r="I55" i="7" s="1"/>
  <c r="G151" i="7"/>
  <c r="H151" i="7" s="1"/>
  <c r="I151" i="7" s="1"/>
  <c r="G125" i="7"/>
  <c r="H125" i="7" s="1"/>
  <c r="I125" i="7" s="1"/>
  <c r="G137" i="7"/>
  <c r="H137" i="7" s="1"/>
  <c r="I137" i="7" s="1"/>
  <c r="G131" i="7"/>
  <c r="H131" i="7" s="1"/>
  <c r="I131" i="7" s="1"/>
  <c r="G17" i="7"/>
  <c r="H17" i="7" s="1"/>
  <c r="I17" i="7" s="1"/>
  <c r="G89" i="7"/>
  <c r="H89" i="7" s="1"/>
  <c r="I89" i="7" s="1"/>
  <c r="G51" i="7"/>
  <c r="H51" i="7" s="1"/>
  <c r="I51" i="7" s="1"/>
  <c r="G69" i="7"/>
  <c r="H69" i="7" s="1"/>
  <c r="I69" i="7" s="1"/>
  <c r="G91" i="7"/>
  <c r="H91" i="7" s="1"/>
  <c r="I91" i="7" s="1"/>
  <c r="S27" i="6"/>
  <c r="S26" i="6"/>
  <c r="S25" i="6"/>
  <c r="S22" i="6"/>
  <c r="S21" i="6"/>
  <c r="S20" i="6"/>
  <c r="S19" i="6"/>
  <c r="S18" i="6"/>
  <c r="G210" i="6" s="1"/>
  <c r="H210" i="6" s="1"/>
  <c r="I210" i="6" s="1"/>
  <c r="G79" i="6" l="1"/>
  <c r="H79" i="6" s="1"/>
  <c r="I79" i="6" s="1"/>
  <c r="G146" i="6"/>
  <c r="H146" i="6" s="1"/>
  <c r="I146" i="6" s="1"/>
  <c r="G183" i="6"/>
  <c r="H183" i="6" s="1"/>
  <c r="I183" i="6" s="1"/>
  <c r="G120" i="6"/>
  <c r="H120" i="6" s="1"/>
  <c r="I120" i="6" s="1"/>
  <c r="G205" i="6"/>
  <c r="H205" i="6" s="1"/>
  <c r="I205" i="6" s="1"/>
  <c r="G107" i="6"/>
  <c r="H107" i="6" s="1"/>
  <c r="I107" i="6" s="1"/>
  <c r="G193" i="6"/>
  <c r="H193" i="6" s="1"/>
  <c r="I193" i="6" s="1"/>
  <c r="G124" i="6"/>
  <c r="H124" i="6" s="1"/>
  <c r="I124" i="6" s="1"/>
  <c r="G204" i="6"/>
  <c r="H204" i="6" s="1"/>
  <c r="I204" i="6" s="1"/>
  <c r="G74" i="6"/>
  <c r="H74" i="6" s="1"/>
  <c r="I74" i="6" s="1"/>
  <c r="G203" i="6"/>
  <c r="H203" i="6" s="1"/>
  <c r="I203" i="6" s="1"/>
  <c r="G75" i="6"/>
  <c r="H75" i="6" s="1"/>
  <c r="I75" i="6" s="1"/>
  <c r="G13" i="6"/>
  <c r="H13" i="6" s="1"/>
  <c r="I13" i="6" s="1"/>
  <c r="G161" i="6"/>
  <c r="H161" i="6" s="1"/>
  <c r="I161" i="6" s="1"/>
  <c r="G31" i="6"/>
  <c r="H31" i="6" s="1"/>
  <c r="I31" i="6" s="1"/>
  <c r="G201" i="6"/>
  <c r="H201" i="6" s="1"/>
  <c r="I201" i="6" s="1"/>
  <c r="G140" i="6"/>
  <c r="H140" i="6" s="1"/>
  <c r="I140" i="6" s="1"/>
  <c r="G108" i="6"/>
  <c r="H108" i="6" s="1"/>
  <c r="I108" i="6" s="1"/>
  <c r="G76" i="6"/>
  <c r="H76" i="6" s="1"/>
  <c r="I76" i="6" s="1"/>
  <c r="G25" i="6"/>
  <c r="H25" i="6" s="1"/>
  <c r="I25" i="6" s="1"/>
  <c r="G167" i="6"/>
  <c r="H167" i="6" s="1"/>
  <c r="I167" i="6" s="1"/>
  <c r="G166" i="6"/>
  <c r="H166" i="6" s="1"/>
  <c r="I166" i="6" s="1"/>
  <c r="G5" i="6"/>
  <c r="H5" i="6" s="1"/>
  <c r="I5" i="6" s="1"/>
  <c r="G102" i="6"/>
  <c r="H102" i="6" s="1"/>
  <c r="I102" i="6" s="1"/>
  <c r="G17" i="6"/>
  <c r="H17" i="6" s="1"/>
  <c r="I17" i="6" s="1"/>
  <c r="G187" i="6"/>
  <c r="H187" i="6" s="1"/>
  <c r="I187" i="6" s="1"/>
  <c r="G158" i="6"/>
  <c r="H158" i="6" s="1"/>
  <c r="I158" i="6" s="1"/>
  <c r="G28" i="6"/>
  <c r="H28" i="6" s="1"/>
  <c r="I28" i="6" s="1"/>
  <c r="G47" i="6"/>
  <c r="H47" i="6" s="1"/>
  <c r="I47" i="6" s="1"/>
  <c r="G177" i="6"/>
  <c r="H177" i="6" s="1"/>
  <c r="I177" i="6" s="1"/>
  <c r="G26" i="6"/>
  <c r="H26" i="6" s="1"/>
  <c r="I26" i="6" s="1"/>
  <c r="G192" i="6"/>
  <c r="H192" i="6" s="1"/>
  <c r="I192" i="6" s="1"/>
  <c r="G3" i="6"/>
  <c r="H3" i="6" s="1"/>
  <c r="I3" i="6" s="1"/>
  <c r="G159" i="6"/>
  <c r="H159" i="6" s="1"/>
  <c r="I159" i="6" s="1"/>
  <c r="G10" i="6"/>
  <c r="H10" i="6" s="1"/>
  <c r="I10" i="6" s="1"/>
  <c r="G77" i="6"/>
  <c r="H77" i="6" s="1"/>
  <c r="I77" i="6" s="1"/>
  <c r="G87" i="6"/>
  <c r="H87" i="6" s="1"/>
  <c r="I87" i="6" s="1"/>
  <c r="G105" i="6"/>
  <c r="H105" i="6" s="1"/>
  <c r="I105" i="6" s="1"/>
  <c r="G110" i="6"/>
  <c r="H110" i="6" s="1"/>
  <c r="I110" i="6" s="1"/>
  <c r="G206" i="6"/>
  <c r="H206" i="6" s="1"/>
  <c r="I206" i="6" s="1"/>
  <c r="G43" i="6"/>
  <c r="H43" i="6" s="1"/>
  <c r="I43" i="6" s="1"/>
  <c r="G109" i="6"/>
  <c r="H109" i="6" s="1"/>
  <c r="I109" i="6" s="1"/>
  <c r="G67" i="6"/>
  <c r="H67" i="6" s="1"/>
  <c r="I67" i="6" s="1"/>
  <c r="G86" i="6"/>
  <c r="H86" i="6" s="1"/>
  <c r="I86" i="6" s="1"/>
  <c r="G103" i="6"/>
  <c r="H103" i="6" s="1"/>
  <c r="I103" i="6" s="1"/>
  <c r="G4" i="6"/>
  <c r="H4" i="6" s="1"/>
  <c r="I4" i="6" s="1"/>
  <c r="G128" i="6"/>
  <c r="H128" i="6" s="1"/>
  <c r="I128" i="6" s="1"/>
  <c r="G176" i="6"/>
  <c r="H176" i="6" s="1"/>
  <c r="I176" i="6" s="1"/>
  <c r="G169" i="6"/>
  <c r="H169" i="6" s="1"/>
  <c r="I169" i="6" s="1"/>
  <c r="G80" i="6"/>
  <c r="H80" i="6" s="1"/>
  <c r="I80" i="6" s="1"/>
  <c r="G100" i="6"/>
  <c r="H100" i="6" s="1"/>
  <c r="I100" i="6" s="1"/>
  <c r="G131" i="6"/>
  <c r="H131" i="6" s="1"/>
  <c r="I131" i="6" s="1"/>
  <c r="G190" i="6"/>
  <c r="H190" i="6" s="1"/>
  <c r="I190" i="6" s="1"/>
  <c r="G97" i="6"/>
  <c r="H97" i="6" s="1"/>
  <c r="I97" i="6" s="1"/>
  <c r="G95" i="6"/>
  <c r="H95" i="6" s="1"/>
  <c r="I95" i="6" s="1"/>
  <c r="G180" i="6"/>
  <c r="H180" i="6" s="1"/>
  <c r="I180" i="6" s="1"/>
  <c r="G145" i="6"/>
  <c r="H145" i="6" s="1"/>
  <c r="I145" i="6" s="1"/>
  <c r="G84" i="6"/>
  <c r="H84" i="6" s="1"/>
  <c r="I84" i="6" s="1"/>
  <c r="G208" i="6"/>
  <c r="H208" i="6" s="1"/>
  <c r="I208" i="6" s="1"/>
  <c r="G52" i="6"/>
  <c r="H52" i="6" s="1"/>
  <c r="I52" i="6" s="1"/>
  <c r="G94" i="6"/>
  <c r="H94" i="6" s="1"/>
  <c r="I94" i="6" s="1"/>
  <c r="G125" i="6"/>
  <c r="H125" i="6" s="1"/>
  <c r="I125" i="6" s="1"/>
  <c r="G148" i="6"/>
  <c r="H148" i="6" s="1"/>
  <c r="I148" i="6" s="1"/>
  <c r="G175" i="6"/>
  <c r="H175" i="6" s="1"/>
  <c r="I175" i="6" s="1"/>
  <c r="G189" i="6"/>
  <c r="H189" i="6" s="1"/>
  <c r="I189" i="6" s="1"/>
  <c r="G207" i="6"/>
  <c r="H207" i="6" s="1"/>
  <c r="I207" i="6" s="1"/>
  <c r="G73" i="6"/>
  <c r="H73" i="6" s="1"/>
  <c r="I73" i="6" s="1"/>
  <c r="G160" i="6"/>
  <c r="H160" i="6" s="1"/>
  <c r="I160" i="6" s="1"/>
  <c r="G185" i="6"/>
  <c r="H185" i="6" s="1"/>
  <c r="I185" i="6" s="1"/>
  <c r="G93" i="6"/>
  <c r="H93" i="6" s="1"/>
  <c r="I93" i="6" s="1"/>
  <c r="G40" i="6"/>
  <c r="H40" i="6" s="1"/>
  <c r="I40" i="6" s="1"/>
  <c r="G194" i="6"/>
  <c r="H194" i="6" s="1"/>
  <c r="I194" i="6" s="1"/>
  <c r="G92" i="6"/>
  <c r="H92" i="6" s="1"/>
  <c r="I92" i="6" s="1"/>
  <c r="G143" i="6"/>
  <c r="H143" i="6" s="1"/>
  <c r="I143" i="6" s="1"/>
  <c r="G153" i="6"/>
  <c r="H153" i="6" s="1"/>
  <c r="I153" i="6" s="1"/>
  <c r="G164" i="6"/>
  <c r="H164" i="6" s="1"/>
  <c r="I164" i="6" s="1"/>
  <c r="G45" i="6"/>
  <c r="H45" i="6" s="1"/>
  <c r="I45" i="6" s="1"/>
  <c r="G198" i="6"/>
  <c r="H198" i="6" s="1"/>
  <c r="I198" i="6" s="1"/>
  <c r="G82" i="6"/>
  <c r="H82" i="6" s="1"/>
  <c r="I82" i="6" s="1"/>
  <c r="G57" i="6"/>
  <c r="H57" i="6" s="1"/>
  <c r="I57" i="6" s="1"/>
  <c r="G21" i="6"/>
  <c r="H21" i="6" s="1"/>
  <c r="I21" i="6" s="1"/>
  <c r="G196" i="6"/>
  <c r="H196" i="6" s="1"/>
  <c r="I196" i="6" s="1"/>
  <c r="G179" i="6"/>
  <c r="H179" i="6" s="1"/>
  <c r="I179" i="6" s="1"/>
  <c r="G121" i="6"/>
  <c r="H121" i="6" s="1"/>
  <c r="I121" i="6" s="1"/>
  <c r="G101" i="6"/>
  <c r="H101" i="6" s="1"/>
  <c r="I101" i="6" s="1"/>
  <c r="G37" i="6"/>
  <c r="H37" i="6" s="1"/>
  <c r="I37" i="6" s="1"/>
  <c r="G154" i="6"/>
  <c r="H154" i="6" s="1"/>
  <c r="I154" i="6" s="1"/>
  <c r="G41" i="6"/>
  <c r="H41" i="6" s="1"/>
  <c r="I41" i="6" s="1"/>
  <c r="G83" i="6"/>
  <c r="H83" i="6" s="1"/>
  <c r="I83" i="6" s="1"/>
  <c r="G151" i="6"/>
  <c r="H151" i="6" s="1"/>
  <c r="I151" i="6" s="1"/>
  <c r="G19" i="6"/>
  <c r="H19" i="6" s="1"/>
  <c r="I19" i="6" s="1"/>
  <c r="G24" i="6"/>
  <c r="H24" i="6" s="1"/>
  <c r="I24" i="6" s="1"/>
  <c r="G62" i="6"/>
  <c r="H62" i="6" s="1"/>
  <c r="I62" i="6" s="1"/>
  <c r="G173" i="6"/>
  <c r="H173" i="6" s="1"/>
  <c r="I173" i="6" s="1"/>
  <c r="G8" i="6"/>
  <c r="H8" i="6" s="1"/>
  <c r="I8" i="6" s="1"/>
  <c r="G138" i="6"/>
  <c r="H138" i="6" s="1"/>
  <c r="I138" i="6" s="1"/>
  <c r="G15" i="6"/>
  <c r="H15" i="6" s="1"/>
  <c r="I15" i="6" s="1"/>
  <c r="G35" i="6"/>
  <c r="H35" i="6" s="1"/>
  <c r="I35" i="6" s="1"/>
  <c r="G18" i="6"/>
  <c r="H18" i="6" s="1"/>
  <c r="I18" i="6" s="1"/>
  <c r="G197" i="6"/>
  <c r="H197" i="6" s="1"/>
  <c r="I197" i="6" s="1"/>
  <c r="G39" i="6"/>
  <c r="H39" i="6" s="1"/>
  <c r="I39" i="6" s="1"/>
  <c r="G149" i="6"/>
  <c r="H149" i="6" s="1"/>
  <c r="I149" i="6" s="1"/>
  <c r="G12" i="6"/>
  <c r="H12" i="6" s="1"/>
  <c r="I12" i="6" s="1"/>
  <c r="G44" i="6"/>
  <c r="H44" i="6" s="1"/>
  <c r="I44" i="6" s="1"/>
  <c r="G209" i="6"/>
  <c r="H209" i="6" s="1"/>
  <c r="I209" i="6" s="1"/>
  <c r="G115" i="6"/>
  <c r="H115" i="6" s="1"/>
  <c r="I115" i="6" s="1"/>
  <c r="G134" i="6"/>
  <c r="H134" i="6" s="1"/>
  <c r="I134" i="6" s="1"/>
  <c r="G33" i="6"/>
  <c r="H33" i="6" s="1"/>
  <c r="I33" i="6" s="1"/>
  <c r="G66" i="6"/>
  <c r="H66" i="6" s="1"/>
  <c r="I66" i="6" s="1"/>
  <c r="G117" i="6"/>
  <c r="H117" i="6" s="1"/>
  <c r="I117" i="6" s="1"/>
  <c r="G59" i="6"/>
  <c r="H59" i="6" s="1"/>
  <c r="I59" i="6" s="1"/>
  <c r="G60" i="6"/>
  <c r="H60" i="6" s="1"/>
  <c r="I60" i="6" s="1"/>
  <c r="G147" i="6"/>
  <c r="H147" i="6" s="1"/>
  <c r="I147" i="6" s="1"/>
  <c r="G119" i="6"/>
  <c r="H119" i="6" s="1"/>
  <c r="I119" i="6" s="1"/>
  <c r="G85" i="6"/>
  <c r="H85" i="6" s="1"/>
  <c r="I85" i="6" s="1"/>
  <c r="G96" i="6"/>
  <c r="H96" i="6" s="1"/>
  <c r="I96" i="6" s="1"/>
  <c r="G98" i="6"/>
  <c r="H98" i="6" s="1"/>
  <c r="I98" i="6" s="1"/>
  <c r="G165" i="6"/>
  <c r="H165" i="6" s="1"/>
  <c r="I165" i="6" s="1"/>
  <c r="G157" i="6"/>
  <c r="H157" i="6" s="1"/>
  <c r="I157" i="6" s="1"/>
  <c r="G11" i="6"/>
  <c r="H11" i="6" s="1"/>
  <c r="I11" i="6" s="1"/>
  <c r="G9" i="6"/>
  <c r="H9" i="6" s="1"/>
  <c r="I9" i="6" s="1"/>
  <c r="G55" i="6"/>
  <c r="H55" i="6" s="1"/>
  <c r="I55" i="6" s="1"/>
  <c r="G111" i="6"/>
  <c r="H111" i="6" s="1"/>
  <c r="I111" i="6" s="1"/>
  <c r="G127" i="6"/>
  <c r="H127" i="6" s="1"/>
  <c r="I127" i="6" s="1"/>
  <c r="G168" i="6"/>
  <c r="H168" i="6" s="1"/>
  <c r="I168" i="6" s="1"/>
  <c r="G114" i="6"/>
  <c r="H114" i="6" s="1"/>
  <c r="I114" i="6" s="1"/>
  <c r="G58" i="6"/>
  <c r="H58" i="6" s="1"/>
  <c r="I58" i="6" s="1"/>
  <c r="G142" i="6"/>
  <c r="H142" i="6" s="1"/>
  <c r="I142" i="6" s="1"/>
  <c r="G129" i="6"/>
  <c r="H129" i="6" s="1"/>
  <c r="I129" i="6" s="1"/>
  <c r="G34" i="6"/>
  <c r="H34" i="6" s="1"/>
  <c r="I34" i="6" s="1"/>
  <c r="G54" i="6"/>
  <c r="H54" i="6" s="1"/>
  <c r="I54" i="6" s="1"/>
  <c r="G42" i="6"/>
  <c r="H42" i="6" s="1"/>
  <c r="I42" i="6" s="1"/>
  <c r="G64" i="6"/>
  <c r="H64" i="6" s="1"/>
  <c r="I64" i="6" s="1"/>
  <c r="G181" i="6"/>
  <c r="H181" i="6" s="1"/>
  <c r="I181" i="6" s="1"/>
  <c r="G122" i="6"/>
  <c r="H122" i="6" s="1"/>
  <c r="I122" i="6" s="1"/>
  <c r="G89" i="6"/>
  <c r="H89" i="6" s="1"/>
  <c r="I89" i="6" s="1"/>
  <c r="G70" i="6"/>
  <c r="H70" i="6" s="1"/>
  <c r="I70" i="6" s="1"/>
  <c r="G172" i="6"/>
  <c r="H172" i="6" s="1"/>
  <c r="I172" i="6" s="1"/>
  <c r="G116" i="6"/>
  <c r="H116" i="6" s="1"/>
  <c r="I116" i="6" s="1"/>
  <c r="G174" i="6"/>
  <c r="H174" i="6" s="1"/>
  <c r="I174" i="6" s="1"/>
  <c r="G137" i="6"/>
  <c r="H137" i="6" s="1"/>
  <c r="I137" i="6" s="1"/>
  <c r="G88" i="6"/>
  <c r="H88" i="6" s="1"/>
  <c r="I88" i="6" s="1"/>
  <c r="G6" i="6"/>
  <c r="H6" i="6" s="1"/>
  <c r="I6" i="6" s="1"/>
  <c r="G7" i="6"/>
  <c r="H7" i="6" s="1"/>
  <c r="I7" i="6" s="1"/>
  <c r="G156" i="6"/>
  <c r="H156" i="6" s="1"/>
  <c r="I156" i="6" s="1"/>
  <c r="G178" i="6"/>
  <c r="H178" i="6" s="1"/>
  <c r="I178" i="6" s="1"/>
  <c r="G50" i="6"/>
  <c r="H50" i="6" s="1"/>
  <c r="I50" i="6" s="1"/>
  <c r="G49" i="6"/>
  <c r="H49" i="6" s="1"/>
  <c r="I49" i="6" s="1"/>
  <c r="G152" i="6"/>
  <c r="H152" i="6" s="1"/>
  <c r="I152" i="6" s="1"/>
  <c r="G20" i="6"/>
  <c r="H20" i="6" s="1"/>
  <c r="I20" i="6" s="1"/>
  <c r="G56" i="6"/>
  <c r="H56" i="6" s="1"/>
  <c r="I56" i="6" s="1"/>
  <c r="G30" i="6"/>
  <c r="H30" i="6" s="1"/>
  <c r="I30" i="6" s="1"/>
  <c r="G53" i="6"/>
  <c r="H53" i="6" s="1"/>
  <c r="I53" i="6" s="1"/>
  <c r="G104" i="6"/>
  <c r="H104" i="6" s="1"/>
  <c r="I104" i="6" s="1"/>
  <c r="G38" i="6"/>
  <c r="H38" i="6" s="1"/>
  <c r="I38" i="6" s="1"/>
  <c r="G27" i="6"/>
  <c r="H27" i="6" s="1"/>
  <c r="I27" i="6" s="1"/>
  <c r="G184" i="6"/>
  <c r="H184" i="6" s="1"/>
  <c r="I184" i="6" s="1"/>
  <c r="G90" i="6"/>
  <c r="H90" i="6" s="1"/>
  <c r="I90" i="6" s="1"/>
  <c r="G91" i="6"/>
  <c r="H91" i="6" s="1"/>
  <c r="I91" i="6" s="1"/>
  <c r="G72" i="6"/>
  <c r="H72" i="6" s="1"/>
  <c r="I72" i="6" s="1"/>
  <c r="G186" i="6"/>
  <c r="H186" i="6" s="1"/>
  <c r="I186" i="6" s="1"/>
  <c r="G48" i="6"/>
  <c r="H48" i="6" s="1"/>
  <c r="I48" i="6" s="1"/>
  <c r="G133" i="6"/>
  <c r="H133" i="6" s="1"/>
  <c r="I133" i="6" s="1"/>
  <c r="G171" i="6"/>
  <c r="H171" i="6" s="1"/>
  <c r="I171" i="6" s="1"/>
  <c r="G46" i="6"/>
  <c r="H46" i="6" s="1"/>
  <c r="I46" i="6" s="1"/>
  <c r="G130" i="6"/>
  <c r="H130" i="6" s="1"/>
  <c r="I130" i="6" s="1"/>
  <c r="G126" i="6"/>
  <c r="H126" i="6" s="1"/>
  <c r="I126" i="6" s="1"/>
  <c r="G32" i="6"/>
  <c r="H32" i="6" s="1"/>
  <c r="I32" i="6" s="1"/>
  <c r="G81" i="6"/>
  <c r="H81" i="6" s="1"/>
  <c r="I81" i="6" s="1"/>
  <c r="G22" i="6"/>
  <c r="H22" i="6" s="1"/>
  <c r="I22" i="6" s="1"/>
  <c r="G163" i="6"/>
  <c r="H163" i="6" s="1"/>
  <c r="I163" i="6" s="1"/>
  <c r="G202" i="6"/>
  <c r="H202" i="6" s="1"/>
  <c r="I202" i="6" s="1"/>
  <c r="G23" i="6"/>
  <c r="H23" i="6" s="1"/>
  <c r="I23" i="6" s="1"/>
  <c r="G51" i="6"/>
  <c r="H51" i="6" s="1"/>
  <c r="I51" i="6" s="1"/>
  <c r="G195" i="6"/>
  <c r="H195" i="6" s="1"/>
  <c r="I195" i="6" s="1"/>
  <c r="G162" i="6"/>
  <c r="H162" i="6" s="1"/>
  <c r="I162" i="6" s="1"/>
  <c r="G199" i="6"/>
  <c r="H199" i="6" s="1"/>
  <c r="I199" i="6" s="1"/>
  <c r="G191" i="6"/>
  <c r="H191" i="6" s="1"/>
  <c r="I191" i="6" s="1"/>
  <c r="G141" i="6"/>
  <c r="H141" i="6" s="1"/>
  <c r="I141" i="6" s="1"/>
  <c r="G170" i="6"/>
  <c r="H170" i="6" s="1"/>
  <c r="I170" i="6" s="1"/>
  <c r="G61" i="6"/>
  <c r="H61" i="6" s="1"/>
  <c r="I61" i="6" s="1"/>
  <c r="G144" i="6"/>
  <c r="H144" i="6" s="1"/>
  <c r="I144" i="6" s="1"/>
  <c r="G200" i="6"/>
  <c r="H200" i="6" s="1"/>
  <c r="I200" i="6" s="1"/>
  <c r="G182" i="6"/>
  <c r="H182" i="6" s="1"/>
  <c r="I182" i="6" s="1"/>
  <c r="G99" i="6"/>
  <c r="H99" i="6" s="1"/>
  <c r="I99" i="6" s="1"/>
  <c r="G71" i="6"/>
  <c r="H71" i="6" s="1"/>
  <c r="I71" i="6" s="1"/>
  <c r="G123" i="6"/>
  <c r="H123" i="6" s="1"/>
  <c r="I123" i="6" s="1"/>
  <c r="G132" i="6"/>
  <c r="H132" i="6" s="1"/>
  <c r="I132" i="6" s="1"/>
  <c r="G136" i="6"/>
  <c r="H136" i="6" s="1"/>
  <c r="I136" i="6" s="1"/>
  <c r="G16" i="6"/>
  <c r="H16" i="6" s="1"/>
  <c r="I16" i="6" s="1"/>
  <c r="G68" i="6"/>
  <c r="H68" i="6" s="1"/>
  <c r="I68" i="6" s="1"/>
  <c r="G36" i="6"/>
  <c r="H36" i="6" s="1"/>
  <c r="I36" i="6" s="1"/>
  <c r="G69" i="6"/>
  <c r="H69" i="6" s="1"/>
  <c r="I69" i="6" s="1"/>
  <c r="G14" i="6"/>
  <c r="H14" i="6" s="1"/>
  <c r="I14" i="6" s="1"/>
  <c r="G65" i="6"/>
  <c r="H65" i="6" s="1"/>
  <c r="I65" i="6" s="1"/>
  <c r="G78" i="6"/>
  <c r="H78" i="6" s="1"/>
  <c r="I78" i="6" s="1"/>
  <c r="G63" i="6"/>
  <c r="H63" i="6" s="1"/>
  <c r="I63" i="6" s="1"/>
  <c r="G155" i="6"/>
  <c r="H155" i="6" s="1"/>
  <c r="I155" i="6" s="1"/>
  <c r="G29" i="6"/>
  <c r="H29" i="6" s="1"/>
  <c r="I29" i="6" s="1"/>
  <c r="G188" i="6"/>
  <c r="H188" i="6" s="1"/>
  <c r="I188" i="6" s="1"/>
  <c r="G135" i="6"/>
  <c r="H135" i="6" s="1"/>
  <c r="I135" i="6" s="1"/>
  <c r="G112" i="6"/>
  <c r="H112" i="6" s="1"/>
  <c r="I112" i="6" s="1"/>
  <c r="G118" i="6"/>
  <c r="H118" i="6" s="1"/>
  <c r="I118" i="6" s="1"/>
  <c r="G139" i="6"/>
  <c r="H139" i="6" s="1"/>
  <c r="I139" i="6" s="1"/>
  <c r="G106" i="6"/>
  <c r="H106" i="6" s="1"/>
  <c r="I106" i="6" s="1"/>
  <c r="G113" i="6"/>
  <c r="H113" i="6" s="1"/>
  <c r="I113" i="6" s="1"/>
  <c r="G150" i="6"/>
  <c r="H150" i="6" s="1"/>
  <c r="I150" i="6" s="1"/>
  <c r="S27" i="2"/>
  <c r="S26" i="2"/>
  <c r="S25" i="2"/>
  <c r="S22" i="2"/>
  <c r="S21" i="2"/>
  <c r="S20" i="2"/>
  <c r="S19" i="2"/>
  <c r="S18" i="2"/>
  <c r="G107" i="2" l="1"/>
  <c r="H107" i="2" s="1"/>
  <c r="I107" i="2" s="1"/>
  <c r="G172" i="2"/>
  <c r="H172" i="2" s="1"/>
  <c r="I172" i="2" s="1"/>
  <c r="G114" i="2"/>
  <c r="H114" i="2" s="1"/>
  <c r="I114" i="2" s="1"/>
  <c r="G106" i="2"/>
  <c r="H106" i="2" s="1"/>
  <c r="I106" i="2" s="1"/>
  <c r="G19" i="2"/>
  <c r="H19" i="2" s="1"/>
  <c r="I19" i="2" s="1"/>
  <c r="G100" i="2"/>
  <c r="H100" i="2" s="1"/>
  <c r="I100" i="2" s="1"/>
  <c r="G64" i="2"/>
  <c r="H64" i="2" s="1"/>
  <c r="I64" i="2" s="1"/>
  <c r="G8" i="2"/>
  <c r="H8" i="2" s="1"/>
  <c r="I8" i="2" s="1"/>
  <c r="G57" i="2"/>
  <c r="H57" i="2" s="1"/>
  <c r="I57" i="2" s="1"/>
  <c r="G22" i="2"/>
  <c r="H22" i="2" s="1"/>
  <c r="I22" i="2" s="1"/>
  <c r="G148" i="2"/>
  <c r="H148" i="2" s="1"/>
  <c r="I148" i="2" s="1"/>
  <c r="G115" i="2"/>
  <c r="H115" i="2" s="1"/>
  <c r="I115" i="2" s="1"/>
  <c r="G62" i="2"/>
  <c r="H62" i="2" s="1"/>
  <c r="I62" i="2" s="1"/>
  <c r="G33" i="2"/>
  <c r="H33" i="2" s="1"/>
  <c r="I33" i="2" s="1"/>
  <c r="G74" i="2"/>
  <c r="H74" i="2" s="1"/>
  <c r="I74" i="2" s="1"/>
  <c r="G133" i="2"/>
  <c r="H133" i="2" s="1"/>
  <c r="I133" i="2" s="1"/>
  <c r="G37" i="2"/>
  <c r="H37" i="2" s="1"/>
  <c r="I37" i="2" s="1"/>
  <c r="G72" i="2"/>
  <c r="H72" i="2" s="1"/>
  <c r="I72" i="2" s="1"/>
  <c r="G129" i="2"/>
  <c r="H129" i="2" s="1"/>
  <c r="I129" i="2" s="1"/>
  <c r="G167" i="2"/>
  <c r="H167" i="2" s="1"/>
  <c r="I167" i="2" s="1"/>
  <c r="G80" i="2"/>
  <c r="H80" i="2" s="1"/>
  <c r="I80" i="2" s="1"/>
  <c r="G124" i="2"/>
  <c r="H124" i="2" s="1"/>
  <c r="I124" i="2" s="1"/>
  <c r="G30" i="2"/>
  <c r="H30" i="2" s="1"/>
  <c r="I30" i="2" s="1"/>
  <c r="G63" i="2"/>
  <c r="H63" i="2" s="1"/>
  <c r="I63" i="2" s="1"/>
  <c r="G130" i="2"/>
  <c r="H130" i="2" s="1"/>
  <c r="I130" i="2" s="1"/>
  <c r="G32" i="2"/>
  <c r="H32" i="2" s="1"/>
  <c r="I32" i="2" s="1"/>
  <c r="G98" i="2"/>
  <c r="H98" i="2" s="1"/>
  <c r="I98" i="2" s="1"/>
  <c r="G4" i="2"/>
  <c r="H4" i="2" s="1"/>
  <c r="I4" i="2" s="1"/>
  <c r="G21" i="2"/>
  <c r="H21" i="2" s="1"/>
  <c r="I21" i="2" s="1"/>
  <c r="G55" i="2"/>
  <c r="H55" i="2" s="1"/>
  <c r="I55" i="2" s="1"/>
  <c r="G23" i="2"/>
  <c r="H23" i="2" s="1"/>
  <c r="I23" i="2" s="1"/>
  <c r="G111" i="2"/>
  <c r="H111" i="2" s="1"/>
  <c r="I111" i="2" s="1"/>
  <c r="G12" i="2"/>
  <c r="H12" i="2" s="1"/>
  <c r="I12" i="2" s="1"/>
  <c r="G50" i="2"/>
  <c r="H50" i="2" s="1"/>
  <c r="I50" i="2" s="1"/>
  <c r="G116" i="2"/>
  <c r="H116" i="2" s="1"/>
  <c r="I116" i="2" s="1"/>
  <c r="G141" i="2"/>
  <c r="H141" i="2" s="1"/>
  <c r="I141" i="2" s="1"/>
  <c r="G171" i="2"/>
  <c r="H171" i="2" s="1"/>
  <c r="I171" i="2" s="1"/>
  <c r="G58" i="2"/>
  <c r="H58" i="2" s="1"/>
  <c r="I58" i="2" s="1"/>
  <c r="G154" i="2"/>
  <c r="H154" i="2" s="1"/>
  <c r="I154" i="2" s="1"/>
  <c r="G54" i="2"/>
  <c r="H54" i="2" s="1"/>
  <c r="I54" i="2" s="1"/>
  <c r="G83" i="2"/>
  <c r="H83" i="2" s="1"/>
  <c r="I83" i="2" s="1"/>
  <c r="G131" i="2"/>
  <c r="H131" i="2" s="1"/>
  <c r="I131" i="2" s="1"/>
  <c r="G149" i="2"/>
  <c r="H149" i="2" s="1"/>
  <c r="I149" i="2" s="1"/>
  <c r="G70" i="2"/>
  <c r="H70" i="2" s="1"/>
  <c r="I70" i="2" s="1"/>
  <c r="G119" i="2"/>
  <c r="H119" i="2" s="1"/>
  <c r="I119" i="2" s="1"/>
  <c r="G157" i="2"/>
  <c r="H157" i="2" s="1"/>
  <c r="I157" i="2" s="1"/>
  <c r="G68" i="2"/>
  <c r="H68" i="2" s="1"/>
  <c r="I68" i="2" s="1"/>
  <c r="G88" i="2"/>
  <c r="H88" i="2" s="1"/>
  <c r="I88" i="2" s="1"/>
  <c r="G15" i="2"/>
  <c r="H15" i="2" s="1"/>
  <c r="I15" i="2" s="1"/>
  <c r="G46" i="2"/>
  <c r="H46" i="2" s="1"/>
  <c r="I46" i="2" s="1"/>
  <c r="G95" i="2"/>
  <c r="H95" i="2" s="1"/>
  <c r="I95" i="2" s="1"/>
  <c r="G145" i="2"/>
  <c r="H145" i="2" s="1"/>
  <c r="I145" i="2" s="1"/>
  <c r="G59" i="2"/>
  <c r="H59" i="2" s="1"/>
  <c r="I59" i="2" s="1"/>
  <c r="G147" i="2"/>
  <c r="H147" i="2" s="1"/>
  <c r="I147" i="2" s="1"/>
  <c r="G11" i="2"/>
  <c r="H11" i="2" s="1"/>
  <c r="I11" i="2" s="1"/>
  <c r="G27" i="2"/>
  <c r="H27" i="2" s="1"/>
  <c r="I27" i="2" s="1"/>
  <c r="G164" i="2"/>
  <c r="H164" i="2" s="1"/>
  <c r="I164" i="2" s="1"/>
  <c r="G90" i="2"/>
  <c r="H90" i="2" s="1"/>
  <c r="I90" i="2" s="1"/>
  <c r="G151" i="2"/>
  <c r="H151" i="2" s="1"/>
  <c r="I151" i="2" s="1"/>
  <c r="G18" i="2"/>
  <c r="H18" i="2" s="1"/>
  <c r="I18" i="2" s="1"/>
  <c r="G79" i="2"/>
  <c r="H79" i="2" s="1"/>
  <c r="I79" i="2" s="1"/>
  <c r="G122" i="2"/>
  <c r="H122" i="2" s="1"/>
  <c r="I122" i="2" s="1"/>
  <c r="G169" i="2"/>
  <c r="H169" i="2" s="1"/>
  <c r="I169" i="2" s="1"/>
  <c r="G39" i="2"/>
  <c r="H39" i="2" s="1"/>
  <c r="I39" i="2" s="1"/>
  <c r="G118" i="2"/>
  <c r="H118" i="2" s="1"/>
  <c r="I118" i="2" s="1"/>
  <c r="G6" i="2"/>
  <c r="H6" i="2" s="1"/>
  <c r="I6" i="2" s="1"/>
  <c r="G42" i="2"/>
  <c r="H42" i="2" s="1"/>
  <c r="I42" i="2" s="1"/>
  <c r="G112" i="2"/>
  <c r="H112" i="2" s="1"/>
  <c r="I112" i="2" s="1"/>
  <c r="G120" i="2"/>
  <c r="H120" i="2" s="1"/>
  <c r="I120" i="2" s="1"/>
  <c r="G38" i="2"/>
  <c r="H38" i="2" s="1"/>
  <c r="I38" i="2" s="1"/>
  <c r="G104" i="2"/>
  <c r="H104" i="2" s="1"/>
  <c r="I104" i="2" s="1"/>
  <c r="G134" i="2"/>
  <c r="H134" i="2" s="1"/>
  <c r="I134" i="2" s="1"/>
  <c r="G16" i="2"/>
  <c r="H16" i="2" s="1"/>
  <c r="I16" i="2" s="1"/>
  <c r="G108" i="2"/>
  <c r="H108" i="2" s="1"/>
  <c r="I108" i="2" s="1"/>
  <c r="G152" i="2"/>
  <c r="H152" i="2" s="1"/>
  <c r="I152" i="2" s="1"/>
  <c r="G44" i="2"/>
  <c r="H44" i="2" s="1"/>
  <c r="I44" i="2" s="1"/>
  <c r="G85" i="2"/>
  <c r="H85" i="2" s="1"/>
  <c r="I85" i="2" s="1"/>
  <c r="G128" i="2"/>
  <c r="H128" i="2" s="1"/>
  <c r="I128" i="2" s="1"/>
  <c r="G34" i="2"/>
  <c r="H34" i="2" s="1"/>
  <c r="I34" i="2" s="1"/>
  <c r="G99" i="2"/>
  <c r="H99" i="2" s="1"/>
  <c r="I99" i="2" s="1"/>
  <c r="G3" i="2"/>
  <c r="H3" i="2" s="1"/>
  <c r="I3" i="2" s="1"/>
  <c r="G20" i="2"/>
  <c r="H20" i="2" s="1"/>
  <c r="I20" i="2" s="1"/>
  <c r="G41" i="2"/>
  <c r="H41" i="2" s="1"/>
  <c r="I41" i="2" s="1"/>
  <c r="G121" i="2"/>
  <c r="H121" i="2" s="1"/>
  <c r="I121" i="2" s="1"/>
  <c r="G156" i="2"/>
  <c r="H156" i="2" s="1"/>
  <c r="I156" i="2" s="1"/>
  <c r="G66" i="2"/>
  <c r="H66" i="2" s="1"/>
  <c r="I66" i="2" s="1"/>
  <c r="G138" i="2"/>
  <c r="H138" i="2" s="1"/>
  <c r="I138" i="2" s="1"/>
  <c r="G40" i="2"/>
  <c r="H40" i="2" s="1"/>
  <c r="I40" i="2" s="1"/>
  <c r="G140" i="2"/>
  <c r="H140" i="2" s="1"/>
  <c r="I140" i="2" s="1"/>
  <c r="G67" i="2"/>
  <c r="H67" i="2" s="1"/>
  <c r="I67" i="2" s="1"/>
  <c r="G53" i="2"/>
  <c r="H53" i="2" s="1"/>
  <c r="I53" i="2" s="1"/>
  <c r="G24" i="2"/>
  <c r="H24" i="2" s="1"/>
  <c r="I24" i="2" s="1"/>
  <c r="G56" i="2"/>
  <c r="H56" i="2" s="1"/>
  <c r="I56" i="2" s="1"/>
  <c r="G93" i="2"/>
  <c r="H93" i="2" s="1"/>
  <c r="I93" i="2" s="1"/>
  <c r="G113" i="2"/>
  <c r="H113" i="2" s="1"/>
  <c r="I113" i="2" s="1"/>
  <c r="G94" i="2"/>
  <c r="H94" i="2" s="1"/>
  <c r="I94" i="2" s="1"/>
  <c r="G45" i="2"/>
  <c r="H45" i="2" s="1"/>
  <c r="I45" i="2" s="1"/>
  <c r="G102" i="2"/>
  <c r="H102" i="2" s="1"/>
  <c r="I102" i="2" s="1"/>
  <c r="G14" i="2"/>
  <c r="H14" i="2" s="1"/>
  <c r="I14" i="2" s="1"/>
  <c r="G92" i="2"/>
  <c r="H92" i="2" s="1"/>
  <c r="I92" i="2" s="1"/>
  <c r="G9" i="2"/>
  <c r="H9" i="2" s="1"/>
  <c r="I9" i="2" s="1"/>
  <c r="G76" i="2"/>
  <c r="H76" i="2" s="1"/>
  <c r="I76" i="2" s="1"/>
  <c r="G143" i="2"/>
  <c r="H143" i="2" s="1"/>
  <c r="I143" i="2" s="1"/>
  <c r="G35" i="2"/>
  <c r="H35" i="2" s="1"/>
  <c r="I35" i="2" s="1"/>
  <c r="G82" i="2"/>
  <c r="H82" i="2" s="1"/>
  <c r="I82" i="2" s="1"/>
  <c r="G132" i="2"/>
  <c r="H132" i="2" s="1"/>
  <c r="I132" i="2" s="1"/>
  <c r="G103" i="2"/>
  <c r="H103" i="2" s="1"/>
  <c r="I103" i="2" s="1"/>
  <c r="G158" i="2"/>
  <c r="H158" i="2" s="1"/>
  <c r="I158" i="2" s="1"/>
  <c r="G43" i="2"/>
  <c r="H43" i="2" s="1"/>
  <c r="I43" i="2" s="1"/>
  <c r="G47" i="2"/>
  <c r="H47" i="2" s="1"/>
  <c r="I47" i="2" s="1"/>
  <c r="G81" i="2"/>
  <c r="H81" i="2" s="1"/>
  <c r="I81" i="2" s="1"/>
  <c r="G153" i="2"/>
  <c r="H153" i="2" s="1"/>
  <c r="I153" i="2" s="1"/>
  <c r="G7" i="2"/>
  <c r="H7" i="2" s="1"/>
  <c r="I7" i="2" s="1"/>
  <c r="G144" i="2"/>
  <c r="H144" i="2" s="1"/>
  <c r="I144" i="2" s="1"/>
  <c r="G13" i="2"/>
  <c r="H13" i="2" s="1"/>
  <c r="I13" i="2" s="1"/>
  <c r="G28" i="2"/>
  <c r="H28" i="2" s="1"/>
  <c r="I28" i="2" s="1"/>
  <c r="G77" i="2"/>
  <c r="H77" i="2" s="1"/>
  <c r="I77" i="2" s="1"/>
  <c r="G91" i="2"/>
  <c r="H91" i="2" s="1"/>
  <c r="I91" i="2" s="1"/>
  <c r="G155" i="2"/>
  <c r="H155" i="2" s="1"/>
  <c r="I155" i="2" s="1"/>
  <c r="G69" i="2"/>
  <c r="H69" i="2" s="1"/>
  <c r="I69" i="2" s="1"/>
  <c r="G101" i="2"/>
  <c r="H101" i="2" s="1"/>
  <c r="I101" i="2" s="1"/>
  <c r="G109" i="2"/>
  <c r="H109" i="2" s="1"/>
  <c r="I109" i="2" s="1"/>
  <c r="G150" i="2"/>
  <c r="H150" i="2" s="1"/>
  <c r="I150" i="2" s="1"/>
  <c r="G136" i="2"/>
  <c r="H136" i="2" s="1"/>
  <c r="I136" i="2" s="1"/>
  <c r="G25" i="2"/>
  <c r="H25" i="2" s="1"/>
  <c r="I25" i="2" s="1"/>
  <c r="G29" i="2"/>
  <c r="H29" i="2" s="1"/>
  <c r="I29" i="2" s="1"/>
  <c r="G126" i="2"/>
  <c r="H126" i="2" s="1"/>
  <c r="I126" i="2" s="1"/>
  <c r="G162" i="2"/>
  <c r="H162" i="2" s="1"/>
  <c r="I162" i="2" s="1"/>
  <c r="G87" i="2"/>
  <c r="H87" i="2" s="1"/>
  <c r="I87" i="2" s="1"/>
  <c r="G125" i="2"/>
  <c r="H125" i="2" s="1"/>
  <c r="I125" i="2" s="1"/>
  <c r="G160" i="2"/>
  <c r="H160" i="2" s="1"/>
  <c r="I160" i="2" s="1"/>
  <c r="G170" i="2"/>
  <c r="H170" i="2" s="1"/>
  <c r="I170" i="2" s="1"/>
  <c r="G36" i="2"/>
  <c r="H36" i="2" s="1"/>
  <c r="I36" i="2" s="1"/>
  <c r="G52" i="2"/>
  <c r="H52" i="2" s="1"/>
  <c r="I52" i="2" s="1"/>
  <c r="G110" i="2"/>
  <c r="H110" i="2" s="1"/>
  <c r="I110" i="2" s="1"/>
  <c r="G5" i="2"/>
  <c r="H5" i="2" s="1"/>
  <c r="I5" i="2" s="1"/>
  <c r="G166" i="2"/>
  <c r="H166" i="2" s="1"/>
  <c r="I166" i="2" s="1"/>
  <c r="G75" i="2"/>
  <c r="H75" i="2" s="1"/>
  <c r="I75" i="2" s="1"/>
  <c r="G65" i="2"/>
  <c r="H65" i="2" s="1"/>
  <c r="I65" i="2" s="1"/>
  <c r="G96" i="2"/>
  <c r="H96" i="2" s="1"/>
  <c r="I96" i="2" s="1"/>
  <c r="G84" i="2"/>
  <c r="H84" i="2" s="1"/>
  <c r="I84" i="2" s="1"/>
  <c r="G10" i="2"/>
  <c r="H10" i="2" s="1"/>
  <c r="I10" i="2" s="1"/>
  <c r="G142" i="2"/>
  <c r="H142" i="2" s="1"/>
  <c r="I142" i="2" s="1"/>
  <c r="G78" i="2"/>
  <c r="H78" i="2" s="1"/>
  <c r="I78" i="2" s="1"/>
  <c r="G89" i="2"/>
  <c r="H89" i="2" s="1"/>
  <c r="I89" i="2" s="1"/>
  <c r="G139" i="2"/>
  <c r="H139" i="2" s="1"/>
  <c r="I139" i="2" s="1"/>
  <c r="G165" i="2"/>
  <c r="H165" i="2" s="1"/>
  <c r="I165" i="2" s="1"/>
  <c r="G71" i="2"/>
  <c r="H71" i="2" s="1"/>
  <c r="I71" i="2" s="1"/>
  <c r="G105" i="2"/>
  <c r="H105" i="2" s="1"/>
  <c r="I105" i="2" s="1"/>
  <c r="G123" i="2"/>
  <c r="H123" i="2" s="1"/>
  <c r="I123" i="2" s="1"/>
  <c r="G168" i="2"/>
  <c r="H168" i="2" s="1"/>
  <c r="I168" i="2" s="1"/>
  <c r="G146" i="2"/>
  <c r="H146" i="2" s="1"/>
  <c r="I146" i="2" s="1"/>
  <c r="G48" i="2"/>
  <c r="H48" i="2" s="1"/>
  <c r="I48" i="2" s="1"/>
  <c r="G60" i="2"/>
  <c r="H60" i="2" s="1"/>
  <c r="I60" i="2" s="1"/>
  <c r="G137" i="2"/>
  <c r="H137" i="2" s="1"/>
  <c r="I137" i="2" s="1"/>
  <c r="G161" i="2"/>
  <c r="H161" i="2" s="1"/>
  <c r="I161" i="2" s="1"/>
  <c r="G17" i="2"/>
  <c r="H17" i="2" s="1"/>
  <c r="I17" i="2" s="1"/>
  <c r="G51" i="2"/>
  <c r="H51" i="2" s="1"/>
  <c r="I51" i="2" s="1"/>
  <c r="G61" i="2"/>
  <c r="H61" i="2" s="1"/>
  <c r="I61" i="2" s="1"/>
  <c r="G127" i="2"/>
  <c r="H127" i="2" s="1"/>
  <c r="I127" i="2" s="1"/>
  <c r="G26" i="2"/>
  <c r="H26" i="2" s="1"/>
  <c r="I26" i="2" s="1"/>
  <c r="G117" i="2"/>
  <c r="H117" i="2" s="1"/>
  <c r="I117" i="2" s="1"/>
  <c r="G159" i="2"/>
  <c r="H159" i="2" s="1"/>
  <c r="I159" i="2" s="1"/>
  <c r="G163" i="2"/>
  <c r="H163" i="2" s="1"/>
  <c r="I163" i="2" s="1"/>
  <c r="G49" i="2"/>
  <c r="H49" i="2" s="1"/>
  <c r="I49" i="2" s="1"/>
  <c r="G31" i="2"/>
  <c r="H31" i="2" s="1"/>
  <c r="I31" i="2" s="1"/>
  <c r="G73" i="2"/>
  <c r="H73" i="2" s="1"/>
  <c r="I73" i="2" s="1"/>
  <c r="G135" i="2"/>
  <c r="H135" i="2" s="1"/>
  <c r="I135" i="2" s="1"/>
  <c r="G97" i="2"/>
  <c r="H97" i="2" s="1"/>
  <c r="I97" i="2" s="1"/>
  <c r="G86" i="2"/>
  <c r="H86" i="2" s="1"/>
  <c r="I86" i="2" s="1"/>
  <c r="L7" i="1"/>
  <c r="L19" i="1" l="1"/>
  <c r="L16" i="1" l="1"/>
  <c r="L15" i="1"/>
  <c r="L14" i="1"/>
  <c r="L11" i="1"/>
  <c r="L10" i="1"/>
  <c r="L8" i="1"/>
  <c r="C21" i="1" s="1"/>
  <c r="L9" i="1"/>
  <c r="C22" i="1" l="1"/>
  <c r="C23" i="1" s="1"/>
</calcChain>
</file>

<file path=xl/sharedStrings.xml><?xml version="1.0" encoding="utf-8"?>
<sst xmlns="http://schemas.openxmlformats.org/spreadsheetml/2006/main" count="1615" uniqueCount="744">
  <si>
    <t>123티어 항모는 없음</t>
  </si>
  <si>
    <t>https://gall.dcinside.com/board/view/?id=wows&amp;no=202093</t>
  </si>
  <si>
    <t>있음</t>
    <phoneticPr fontId="6" type="noConversion"/>
  </si>
  <si>
    <t>없음</t>
  </si>
  <si>
    <t>없음</t>
    <phoneticPr fontId="6" type="noConversion"/>
  </si>
  <si>
    <t>적화재예방전문가</t>
    <phoneticPr fontId="6" type="noConversion"/>
  </si>
  <si>
    <r>
      <rPr>
        <b/>
        <sz val="10"/>
        <color rgb="FF000000"/>
        <rFont val="돋움"/>
        <family val="3"/>
        <charset val="129"/>
      </rPr>
      <t>항공모함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선체무관</t>
    </r>
    <phoneticPr fontId="6" type="noConversion"/>
  </si>
  <si>
    <t>한 발당 화재 확률</t>
    <phoneticPr fontId="6" type="noConversion"/>
  </si>
  <si>
    <t>India X-Ray기</t>
    <phoneticPr fontId="6" type="noConversion"/>
  </si>
  <si>
    <t>Victor Lima기</t>
    <phoneticPr fontId="6" type="noConversion"/>
  </si>
  <si>
    <t>초과함</t>
    <phoneticPr fontId="6" type="noConversion"/>
  </si>
  <si>
    <t>이하</t>
    <phoneticPr fontId="6" type="noConversion"/>
  </si>
  <si>
    <t>스킬, 이큅여부</t>
    <phoneticPr fontId="6" type="noConversion"/>
  </si>
  <si>
    <t>160mm초과시</t>
    <phoneticPr fontId="6" type="noConversion"/>
  </si>
  <si>
    <t>화재 유발 포텐셜</t>
    <phoneticPr fontId="6" type="noConversion"/>
  </si>
  <si>
    <t>워쉽위키:화재</t>
    <phoneticPr fontId="6" type="noConversion"/>
  </si>
  <si>
    <t>적 선체 업글여부</t>
    <phoneticPr fontId="6" type="noConversion"/>
  </si>
  <si>
    <t>스톡</t>
    <phoneticPr fontId="6" type="noConversion"/>
  </si>
  <si>
    <t>풀업</t>
    <phoneticPr fontId="6" type="noConversion"/>
  </si>
  <si>
    <r>
      <rPr>
        <b/>
        <sz val="10"/>
        <color rgb="FF000000"/>
        <rFont val="돋움"/>
        <family val="3"/>
        <charset val="129"/>
      </rPr>
      <t>화재저항계수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스톡선체</t>
    </r>
    <phoneticPr fontId="6" type="noConversion"/>
  </si>
  <si>
    <r>
      <rPr>
        <b/>
        <sz val="10"/>
        <color rgb="FF000000"/>
        <rFont val="돋움"/>
        <family val="3"/>
        <charset val="129"/>
      </rPr>
      <t>화재저항계수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풀업선체</t>
    </r>
    <phoneticPr fontId="6" type="noConversion"/>
  </si>
  <si>
    <t>내특수신관</t>
    <phoneticPr fontId="6" type="noConversion"/>
  </si>
  <si>
    <t>내폭격전문가</t>
    <phoneticPr fontId="6" type="noConversion"/>
  </si>
  <si>
    <t>왜냐하면 구,순,전의 폭격전문가와 항모의 화재전문가-로켓고폭탄의 화재확률 증가치는 1%로 같기때문에 폭격전문가를 대신선택해도 계산가능.</t>
    <phoneticPr fontId="6" type="noConversion"/>
  </si>
  <si>
    <t>참고한곳.</t>
    <phoneticPr fontId="6" type="noConversion"/>
  </si>
  <si>
    <t>워쉽갤</t>
    <phoneticPr fontId="6" type="noConversion"/>
  </si>
  <si>
    <t>적피해복구강화장치</t>
    <phoneticPr fontId="6" type="noConversion"/>
  </si>
  <si>
    <r>
      <rPr>
        <b/>
        <sz val="10"/>
        <color rgb="FF000000"/>
        <rFont val="돋움"/>
        <family val="3"/>
        <charset val="129"/>
      </rPr>
      <t>함선티어</t>
    </r>
    <r>
      <rPr>
        <b/>
        <sz val="10"/>
        <color rgb="FF000000"/>
        <rFont val="Arial"/>
        <family val="2"/>
      </rPr>
      <t xml:space="preserve">    (12:</t>
    </r>
    <r>
      <rPr>
        <b/>
        <sz val="10"/>
        <color rgb="FF000000"/>
        <rFont val="돋움"/>
        <family val="3"/>
        <charset val="129"/>
      </rPr>
      <t>항공모함</t>
    </r>
    <r>
      <rPr>
        <b/>
        <sz val="10"/>
        <color rgb="FF000000"/>
        <rFont val="Arial"/>
        <family val="2"/>
      </rPr>
      <t>)</t>
    </r>
    <phoneticPr fontId="6" type="noConversion"/>
  </si>
  <si>
    <t>항공모함</t>
    <phoneticPr fontId="6" type="noConversion"/>
  </si>
  <si>
    <t>재장전, 포문수, 화재확률은 직접 숫자입력. 나머지는 전부 드롭다운 선택</t>
    <phoneticPr fontId="6" type="noConversion"/>
  </si>
  <si>
    <t>https://wiki.wargaming.net/en/Ship:Fire#Base_Fire_Chance</t>
    <phoneticPr fontId="6" type="noConversion"/>
  </si>
  <si>
    <t>포문수(=명중탄 수)</t>
    <phoneticPr fontId="6" type="noConversion"/>
  </si>
  <si>
    <t>재장전시간(초)</t>
    <phoneticPr fontId="6" type="noConversion"/>
  </si>
  <si>
    <t>전탄 명중시 최소 1화재확률</t>
    <phoneticPr fontId="6" type="noConversion"/>
  </si>
  <si>
    <t>내 스킬 여부</t>
    <phoneticPr fontId="6" type="noConversion"/>
  </si>
  <si>
    <t>신호기 여부</t>
    <phoneticPr fontId="6" type="noConversion"/>
  </si>
  <si>
    <t>군함 스펙 입력</t>
    <phoneticPr fontId="6" type="noConversion"/>
  </si>
  <si>
    <t>군함 자체 스펙</t>
    <phoneticPr fontId="6" type="noConversion"/>
  </si>
  <si>
    <t>적 함선 티어 ▼</t>
    <phoneticPr fontId="6" type="noConversion"/>
  </si>
  <si>
    <t>적피해복구강화장치1 ▼</t>
    <phoneticPr fontId="6" type="noConversion"/>
  </si>
  <si>
    <t>적화재예방전문가 ▼</t>
    <phoneticPr fontId="6" type="noConversion"/>
  </si>
  <si>
    <t>적선체업글여부 ▼</t>
    <phoneticPr fontId="6" type="noConversion"/>
  </si>
  <si>
    <t>내 특수신관 ▼</t>
    <phoneticPr fontId="6" type="noConversion"/>
  </si>
  <si>
    <t>내 폭격전문가 ▼</t>
    <phoneticPr fontId="6" type="noConversion"/>
  </si>
  <si>
    <t>Victor Lima기 ▼</t>
    <phoneticPr fontId="6" type="noConversion"/>
  </si>
  <si>
    <t>India X-Ray기 ▼</t>
    <phoneticPr fontId="6" type="noConversion"/>
  </si>
  <si>
    <t>항모화재전문가폭격기</t>
    <phoneticPr fontId="6" type="noConversion"/>
  </si>
  <si>
    <t>함재기로 공격할 경우 '포문수'는 로켓이나 폭격기고폭탄의 명중탄 수라고 생각하면 됨. 항공모함(함재기)의 화재유발포텐셜은 의미없음.</t>
    <phoneticPr fontId="6" type="noConversion"/>
  </si>
  <si>
    <t>화재저항계수: 함종구분없이(항모제외) 각 티어별 화재 확률에 저항하는 계수. 적 군함의 계수가 낮을수록(=티어가 높을수록) 적 군함에 화재를 낼 확률이 낮아짐.</t>
    <phoneticPr fontId="6" type="noConversion"/>
  </si>
  <si>
    <t>화재확률 계산결과</t>
    <phoneticPr fontId="6" type="noConversion"/>
  </si>
  <si>
    <r>
      <rPr>
        <b/>
        <sz val="11"/>
        <color rgb="FFFF0000"/>
        <rFont val="맑은 고딕"/>
        <family val="3"/>
        <charset val="129"/>
        <scheme val="minor"/>
      </rPr>
      <t>폭격기고폭탄</t>
    </r>
    <r>
      <rPr>
        <b/>
        <sz val="11"/>
        <color theme="1"/>
        <rFont val="맑은 고딕"/>
        <family val="3"/>
        <charset val="129"/>
        <scheme val="minor"/>
      </rPr>
      <t>의 "화재전문가" 스킬보유시 화재확률을 볼때는 항모-화재전문가'</t>
    </r>
    <r>
      <rPr>
        <b/>
        <sz val="11"/>
        <color rgb="FFFF0000"/>
        <rFont val="맑은 고딕"/>
        <family val="3"/>
        <charset val="129"/>
        <scheme val="minor"/>
      </rPr>
      <t>있음'</t>
    </r>
    <r>
      <rPr>
        <sz val="11"/>
        <color theme="1"/>
        <rFont val="맑은 고딕"/>
        <family val="3"/>
        <charset val="129"/>
        <scheme val="minor"/>
      </rPr>
      <t>을 선택할 것. 폭격전문가는 있음없음 무방함. 자동보정됨.</t>
    </r>
    <phoneticPr fontId="6" type="noConversion"/>
  </si>
  <si>
    <r>
      <rPr>
        <sz val="11"/>
        <color rgb="FFFF0000"/>
        <rFont val="맑은 고딕"/>
        <family val="3"/>
        <charset val="129"/>
        <scheme val="minor"/>
      </rPr>
      <t>여러 발 명중시</t>
    </r>
    <r>
      <rPr>
        <sz val="11"/>
        <color theme="1"/>
        <rFont val="맑은 고딕"/>
        <family val="3"/>
        <charset val="129"/>
        <scheme val="minor"/>
      </rPr>
      <t xml:space="preserve"> 최소한 1화재를 낼 확률 계산 = 화재안날확률을 명중탄 수만큼 제곱한 후, 이 값을 1에서 뺀다. 정리하면 1-{(1-한발당화재확률)^명중탄수}</t>
    </r>
    <phoneticPr fontId="6" type="noConversion"/>
  </si>
  <si>
    <t>↑함재기면 편대규모*적재량</t>
    <phoneticPr fontId="6" type="noConversion"/>
  </si>
  <si>
    <t>160mm초과 여부 ▼</t>
    <phoneticPr fontId="6" type="noConversion"/>
  </si>
  <si>
    <t>160mm를</t>
    <phoneticPr fontId="6" type="noConversion"/>
  </si>
  <si>
    <r>
      <rPr>
        <sz val="10"/>
        <color theme="9"/>
        <rFont val="맑은 고딕"/>
        <family val="2"/>
        <charset val="129"/>
      </rPr>
      <t>계산용</t>
    </r>
    <r>
      <rPr>
        <sz val="10"/>
        <color theme="9"/>
        <rFont val="Arial"/>
        <family val="2"/>
      </rPr>
      <t xml:space="preserve"> </t>
    </r>
    <r>
      <rPr>
        <sz val="10"/>
        <color theme="9"/>
        <rFont val="맑은 고딕"/>
        <family val="2"/>
        <charset val="129"/>
      </rPr>
      <t>변수테이블</t>
    </r>
    <r>
      <rPr>
        <sz val="10"/>
        <color theme="9"/>
        <rFont val="Arial"/>
        <family val="2"/>
      </rPr>
      <t xml:space="preserve"> </t>
    </r>
    <r>
      <rPr>
        <sz val="10"/>
        <color theme="9"/>
        <rFont val="맑은 고딕"/>
        <family val="2"/>
        <charset val="129"/>
      </rPr>
      <t>데이터</t>
    </r>
    <phoneticPr fontId="6" type="noConversion"/>
  </si>
  <si>
    <t>화재저항계수</t>
    <phoneticPr fontId="6" type="noConversion"/>
  </si>
  <si>
    <t>항모 화재전문가(폭격기) ▼</t>
    <phoneticPr fontId="6" type="noConversion"/>
  </si>
  <si>
    <r>
      <rPr>
        <b/>
        <sz val="11"/>
        <color rgb="FFFF0000"/>
        <rFont val="맑은 고딕"/>
        <family val="3"/>
        <charset val="129"/>
        <scheme val="minor"/>
      </rPr>
      <t>공격기로켓</t>
    </r>
    <r>
      <rPr>
        <b/>
        <sz val="11"/>
        <color theme="1"/>
        <rFont val="맑은 고딕"/>
        <family val="3"/>
        <charset val="129"/>
        <scheme val="minor"/>
      </rPr>
      <t>의 "화재전문가" 스킬보유시 화재확률을 볼때는 폭격전문가</t>
    </r>
    <r>
      <rPr>
        <b/>
        <sz val="11"/>
        <color rgb="FFFF0000"/>
        <rFont val="맑은 고딕"/>
        <family val="3"/>
        <charset val="129"/>
        <scheme val="minor"/>
      </rPr>
      <t>'있음'</t>
    </r>
    <r>
      <rPr>
        <sz val="11"/>
        <color theme="1"/>
        <rFont val="맑은 고딕"/>
        <family val="2"/>
        <charset val="129"/>
        <scheme val="minor"/>
      </rPr>
      <t xml:space="preserve">, </t>
    </r>
    <r>
      <rPr>
        <b/>
        <sz val="11"/>
        <color theme="1"/>
        <rFont val="맑은 고딕"/>
        <family val="3"/>
        <charset val="129"/>
        <scheme val="minor"/>
      </rPr>
      <t>항모-화재전문가</t>
    </r>
    <r>
      <rPr>
        <b/>
        <sz val="11"/>
        <color rgb="FF0070C0"/>
        <rFont val="맑은 고딕"/>
        <family val="3"/>
        <charset val="129"/>
        <scheme val="minor"/>
      </rPr>
      <t>'없음'</t>
    </r>
    <r>
      <rPr>
        <sz val="11"/>
        <color theme="1"/>
        <rFont val="맑은 고딕"/>
        <family val="3"/>
        <charset val="129"/>
        <scheme val="minor"/>
      </rPr>
      <t>을</t>
    </r>
    <r>
      <rPr>
        <sz val="11"/>
        <color theme="1"/>
        <rFont val="맑은 고딕"/>
        <family val="2"/>
        <charset val="129"/>
        <scheme val="minor"/>
      </rPr>
      <t xml:space="preserve"> 선택할 것. 이유는 후술. (특수신관은 당연히 '없음'.)</t>
    </r>
    <phoneticPr fontId="6" type="noConversion"/>
  </si>
  <si>
    <t>내 특수신관은 내 고폭탄의 화재확률에 x0.5를 함. 구,순,전의 폭격전문가는 1%추가, 항모-화재전문가의 공격기는 1% 추가, 폭격기는+5% 추가함.</t>
    <phoneticPr fontId="6" type="noConversion"/>
  </si>
  <si>
    <r>
      <t>공격기로켓은 아래 "</t>
    </r>
    <r>
      <rPr>
        <sz val="11"/>
        <color rgb="FFFF0000"/>
        <rFont val="맑은 고딕"/>
        <family val="3"/>
        <charset val="129"/>
        <scheme val="minor"/>
      </rPr>
      <t>함재기로 공격시</t>
    </r>
    <r>
      <rPr>
        <sz val="11"/>
        <color theme="1"/>
        <rFont val="맑은 고딕"/>
        <family val="2"/>
        <charset val="129"/>
        <scheme val="minor"/>
      </rPr>
      <t>" 참조↑</t>
    </r>
    <phoneticPr fontId="6" type="noConversion"/>
  </si>
  <si>
    <t>각 함선의 티어별 정확한 화재저항계수는 오른쪽위의 표 참조. 다만 자동으로 계산되므로 굳이 안봐도 됨.</t>
    <phoneticPr fontId="6" type="noConversion"/>
  </si>
  <si>
    <r>
      <t xml:space="preserve">하지만 항공모함의 화재전문가 스킬의 </t>
    </r>
    <r>
      <rPr>
        <sz val="11"/>
        <rFont val="맑은 고딕"/>
        <family val="3"/>
        <charset val="129"/>
        <scheme val="minor"/>
      </rPr>
      <t xml:space="preserve">폭격기고폭탄 </t>
    </r>
    <r>
      <rPr>
        <sz val="11"/>
        <color theme="1"/>
        <rFont val="맑은 고딕"/>
        <family val="3"/>
        <charset val="129"/>
        <scheme val="minor"/>
      </rPr>
      <t>화재확률 증가량은 5%라서 (1%가 아니라서) 따로 계산해야 함. 그래서 선택도 따로 해야함.</t>
    </r>
    <phoneticPr fontId="6" type="noConversion"/>
  </si>
  <si>
    <r>
      <rPr>
        <sz val="11"/>
        <color rgb="FFFF0000"/>
        <rFont val="맑은 고딕"/>
        <family val="3"/>
        <charset val="129"/>
        <scheme val="minor"/>
      </rPr>
      <t>적 항공모함을 공격할 때</t>
    </r>
    <r>
      <rPr>
        <sz val="11"/>
        <color theme="1"/>
        <rFont val="맑은 고딕"/>
        <family val="2"/>
        <charset val="129"/>
        <scheme val="minor"/>
      </rPr>
      <t>의 화재확률은 '적 함선 티어'에서 항공모함 선택.</t>
    </r>
    <phoneticPr fontId="6" type="noConversion"/>
  </si>
  <si>
    <r>
      <rPr>
        <b/>
        <sz val="11"/>
        <color rgb="FF000000"/>
        <rFont val="맑은 고딕"/>
        <family val="3"/>
        <charset val="129"/>
        <scheme val="minor"/>
      </rPr>
      <t>기본</t>
    </r>
    <r>
      <rPr>
        <sz val="11"/>
        <color rgb="FF000000"/>
        <rFont val="맑은 고딕"/>
        <family val="3"/>
        <charset val="129"/>
        <scheme val="minor"/>
      </rPr>
      <t>화재확률(%)</t>
    </r>
    <phoneticPr fontId="6" type="noConversion"/>
  </si>
  <si>
    <t>초과함</t>
  </si>
  <si>
    <t>스톡</t>
  </si>
  <si>
    <t xml:space="preserve">적의 피해복구강화장치는 5%, 화재예방전문가는 10%의 화재확률을 낮춤. 수식에서 계산할때는 x0.95 x0.9가 됨. </t>
    <phoneticPr fontId="6" type="noConversion"/>
  </si>
  <si>
    <t>피격시 화재확률은 항공모함 제외하고 구, 순, 전 전부 같음. 대신 티어별로 확률이 다름. 이를 화재저항계수 라고함</t>
    <phoneticPr fontId="6" type="noConversion"/>
  </si>
  <si>
    <r>
      <t xml:space="preserve">보유한 군함에 </t>
    </r>
    <r>
      <rPr>
        <sz val="11"/>
        <color rgb="FFFF0000"/>
        <rFont val="맑은 고딕"/>
        <family val="3"/>
        <charset val="129"/>
        <scheme val="minor"/>
      </rPr>
      <t>함장스킬</t>
    </r>
    <r>
      <rPr>
        <sz val="11"/>
        <color rgb="FFFF0000"/>
        <rFont val="맑은 고딕"/>
        <family val="2"/>
        <charset val="129"/>
        <scheme val="minor"/>
      </rPr>
      <t>, 깃발</t>
    </r>
    <r>
      <rPr>
        <sz val="11"/>
        <color rgb="FFFF0000"/>
        <rFont val="맑은 고딕"/>
        <family val="3"/>
        <charset val="129"/>
        <scheme val="minor"/>
      </rPr>
      <t>이 이미 있으면</t>
    </r>
    <r>
      <rPr>
        <sz val="11"/>
        <color theme="1"/>
        <rFont val="맑은 고딕"/>
        <family val="2"/>
        <charset val="129"/>
        <scheme val="minor"/>
      </rPr>
      <t xml:space="preserve"> 가감된 확률이 스텟표시에 반영되서 표시됨.</t>
    </r>
    <phoneticPr fontId="6" type="noConversion"/>
  </si>
  <si>
    <t>이하</t>
  </si>
  <si>
    <t>티어</t>
    <phoneticPr fontId="6" type="noConversion"/>
  </si>
  <si>
    <t>전탄 명중 최소 1화재확률</t>
    <phoneticPr fontId="6" type="noConversion"/>
  </si>
  <si>
    <t>적 군함 스펙 입력</t>
    <phoneticPr fontId="6" type="noConversion"/>
  </si>
  <si>
    <t>포문수(명중탄 수)</t>
    <phoneticPr fontId="6" type="noConversion"/>
  </si>
  <si>
    <r>
      <rPr>
        <b/>
        <sz val="11"/>
        <color rgb="FFFF0000"/>
        <rFont val="맑은 고딕"/>
        <family val="3"/>
        <charset val="129"/>
        <scheme val="minor"/>
      </rPr>
      <t>적 함선 티어 선택 반드시 할것!</t>
    </r>
    <r>
      <rPr>
        <sz val="11"/>
        <color theme="1"/>
        <rFont val="맑은 고딕"/>
        <family val="2"/>
        <charset val="129"/>
        <scheme val="minor"/>
      </rPr>
      <t xml:space="preserve"> (적과 내 군함의 티어는 최대 ±2티어까지 가능.)</t>
    </r>
    <phoneticPr fontId="6" type="noConversion"/>
  </si>
  <si>
    <r>
      <t xml:space="preserve">부함포 계산하려면 </t>
    </r>
    <r>
      <rPr>
        <sz val="11"/>
        <color rgb="FFFF0000"/>
        <rFont val="맑은 고딕"/>
        <family val="3"/>
        <charset val="129"/>
        <scheme val="minor"/>
      </rPr>
      <t>한쪽면</t>
    </r>
    <r>
      <rPr>
        <sz val="11"/>
        <color theme="1"/>
        <rFont val="맑은 고딕"/>
        <family val="2"/>
        <charset val="129"/>
        <scheme val="minor"/>
      </rPr>
      <t>의 부함포의 재장전 포문수 화재확률 넣으면 됨.</t>
    </r>
    <phoneticPr fontId="6" type="noConversion"/>
  </si>
  <si>
    <t>TACHIBANA</t>
    <phoneticPr fontId="6" type="noConversion"/>
  </si>
  <si>
    <t>실제 사격시 상황을 원하면 입력되어있는 포문수를 직접 바꿔도 됨.</t>
    <phoneticPr fontId="6" type="noConversion"/>
  </si>
  <si>
    <t>UMIKAZE</t>
    <phoneticPr fontId="6" type="noConversion"/>
  </si>
  <si>
    <t>WAKATAKE</t>
    <phoneticPr fontId="6" type="noConversion"/>
  </si>
  <si>
    <t>ISOKAZE</t>
    <phoneticPr fontId="6" type="noConversion"/>
  </si>
  <si>
    <t>MUTSUKI</t>
    <phoneticPr fontId="6" type="noConversion"/>
  </si>
  <si>
    <t>MINEKAZE</t>
    <phoneticPr fontId="6" type="noConversion"/>
  </si>
  <si>
    <t>KAMIKAZE</t>
    <phoneticPr fontId="6" type="noConversion"/>
  </si>
  <si>
    <t>SHINONOME</t>
    <phoneticPr fontId="6" type="noConversion"/>
  </si>
  <si>
    <t>예를들어 전체포문수는 10개지만 실제 사격가능한 각도의 포문은 5개여도 10으로 입력.</t>
    <phoneticPr fontId="6" type="noConversion"/>
  </si>
  <si>
    <r>
      <rPr>
        <b/>
        <sz val="11"/>
        <color rgb="FFFF0000"/>
        <rFont val="맑은 고딕"/>
        <family val="3"/>
        <charset val="129"/>
        <scheme val="minor"/>
      </rPr>
      <t>포탑이 한쪽면에 각각, 따로 있는경우라도</t>
    </r>
    <r>
      <rPr>
        <b/>
        <sz val="11"/>
        <color theme="1"/>
        <rFont val="맑은 고딕"/>
        <family val="3"/>
        <charset val="129"/>
        <scheme val="minor"/>
      </rPr>
      <t xml:space="preserve"> 전체포문수가 입력됨.</t>
    </r>
    <phoneticPr fontId="6" type="noConversion"/>
  </si>
  <si>
    <t>FUBUKI</t>
    <phoneticPr fontId="6" type="noConversion"/>
  </si>
  <si>
    <t>HATSUHARU</t>
    <phoneticPr fontId="6" type="noConversion"/>
  </si>
  <si>
    <t>AKATSUKI</t>
    <phoneticPr fontId="6" type="noConversion"/>
  </si>
  <si>
    <t>SHIRATSUYU</t>
    <phoneticPr fontId="6" type="noConversion"/>
  </si>
  <si>
    <t>HFS HAREKAZE</t>
    <phoneticPr fontId="6" type="noConversion"/>
  </si>
  <si>
    <t>HFS HAREKAZE II</t>
    <phoneticPr fontId="6" type="noConversion"/>
  </si>
  <si>
    <t>ASASHIO</t>
    <phoneticPr fontId="6" type="noConversion"/>
  </si>
  <si>
    <t>AL YUKIKAZE</t>
    <phoneticPr fontId="6" type="noConversion"/>
  </si>
  <si>
    <t>AKIZUKI</t>
    <phoneticPr fontId="6" type="noConversion"/>
  </si>
  <si>
    <t>KITAKAZE</t>
    <phoneticPr fontId="6" type="noConversion"/>
  </si>
  <si>
    <t>HAYATE</t>
    <phoneticPr fontId="6" type="noConversion"/>
  </si>
  <si>
    <t>SHIMAKAZE</t>
    <phoneticPr fontId="6" type="noConversion"/>
  </si>
  <si>
    <t>HARUGUMO</t>
    <phoneticPr fontId="6" type="noConversion"/>
  </si>
  <si>
    <t>SAMPSON</t>
    <phoneticPr fontId="6" type="noConversion"/>
  </si>
  <si>
    <t>SMITH</t>
    <phoneticPr fontId="6" type="noConversion"/>
  </si>
  <si>
    <t>WICKES</t>
    <phoneticPr fontId="6" type="noConversion"/>
  </si>
  <si>
    <t>CLEMSON</t>
    <phoneticPr fontId="6" type="noConversion"/>
  </si>
  <si>
    <t>NICHOLAS</t>
    <phoneticPr fontId="6" type="noConversion"/>
  </si>
  <si>
    <t>HILL</t>
    <phoneticPr fontId="6" type="noConversion"/>
  </si>
  <si>
    <t>MONAGHAN</t>
    <phoneticPr fontId="6" type="noConversion"/>
  </si>
  <si>
    <t>FARRAGUT</t>
    <phoneticPr fontId="6" type="noConversion"/>
  </si>
  <si>
    <t>MAHAN</t>
    <phoneticPr fontId="6" type="noConversion"/>
  </si>
  <si>
    <t>SIMS</t>
    <phoneticPr fontId="6" type="noConversion"/>
  </si>
  <si>
    <t>KIDD</t>
    <phoneticPr fontId="6" type="noConversion"/>
  </si>
  <si>
    <t>BENSON</t>
    <phoneticPr fontId="6" type="noConversion"/>
  </si>
  <si>
    <t>BENHAM</t>
    <phoneticPr fontId="6" type="noConversion"/>
  </si>
  <si>
    <t>BLACK</t>
    <phoneticPr fontId="6" type="noConversion"/>
  </si>
  <si>
    <t>FLETCHER</t>
    <phoneticPr fontId="6" type="noConversion"/>
  </si>
  <si>
    <t>GEARING</t>
    <phoneticPr fontId="6" type="noConversion"/>
  </si>
  <si>
    <t>SOMERS</t>
    <phoneticPr fontId="6" type="noConversion"/>
  </si>
  <si>
    <t>F. SHERMAN</t>
    <phoneticPr fontId="6" type="noConversion"/>
  </si>
  <si>
    <t>STOROZHEVOI</t>
    <phoneticPr fontId="6" type="noConversion"/>
  </si>
  <si>
    <t>DERZKI</t>
    <phoneticPr fontId="6" type="noConversion"/>
  </si>
  <si>
    <t>IZYASLAV</t>
    <phoneticPr fontId="6" type="noConversion"/>
  </si>
  <si>
    <t>PODVOISKY</t>
    <phoneticPr fontId="6" type="noConversion"/>
  </si>
  <si>
    <t>GNEVNY</t>
    <phoneticPr fontId="6" type="noConversion"/>
  </si>
  <si>
    <t>MINSK</t>
    <phoneticPr fontId="6" type="noConversion"/>
  </si>
  <si>
    <t>KIEV</t>
    <phoneticPr fontId="6" type="noConversion"/>
  </si>
  <si>
    <t>OGNEVOI</t>
    <phoneticPr fontId="6" type="noConversion"/>
  </si>
  <si>
    <t>TASHKENT</t>
    <phoneticPr fontId="6" type="noConversion"/>
  </si>
  <si>
    <t>UDALOI</t>
    <phoneticPr fontId="6" type="noConversion"/>
  </si>
  <si>
    <t>DELNY</t>
    <phoneticPr fontId="6" type="noConversion"/>
  </si>
  <si>
    <t>GROZOVOI</t>
    <phoneticPr fontId="6" type="noConversion"/>
  </si>
  <si>
    <t>GREMYASHCHY</t>
    <phoneticPr fontId="6" type="noConversion"/>
  </si>
  <si>
    <t>OKHOTNIK</t>
    <phoneticPr fontId="6" type="noConversion"/>
  </si>
  <si>
    <t>LENINGRAD</t>
    <phoneticPr fontId="6" type="noConversion"/>
  </si>
  <si>
    <t>NEUSTRASHIMY</t>
    <phoneticPr fontId="6" type="noConversion"/>
  </si>
  <si>
    <t>KHABAROVSK</t>
    <phoneticPr fontId="6" type="noConversion"/>
  </si>
  <si>
    <t>V-25</t>
    <phoneticPr fontId="6" type="noConversion"/>
  </si>
  <si>
    <t>G-101</t>
    <phoneticPr fontId="6" type="noConversion"/>
  </si>
  <si>
    <t>V-170</t>
    <phoneticPr fontId="6" type="noConversion"/>
  </si>
  <si>
    <t>T-22</t>
    <phoneticPr fontId="6" type="noConversion"/>
  </si>
  <si>
    <t>Z-31</t>
    <phoneticPr fontId="6" type="noConversion"/>
  </si>
  <si>
    <t>Z-23</t>
    <phoneticPr fontId="6" type="noConversion"/>
  </si>
  <si>
    <t>Z-46</t>
    <phoneticPr fontId="6" type="noConversion"/>
  </si>
  <si>
    <t>ELBING</t>
    <phoneticPr fontId="6" type="noConversion"/>
  </si>
  <si>
    <t>Z-52</t>
    <phoneticPr fontId="6" type="noConversion"/>
  </si>
  <si>
    <t>T-61</t>
    <phoneticPr fontId="6" type="noConversion"/>
  </si>
  <si>
    <t>Z-39</t>
    <phoneticPr fontId="6" type="noConversion"/>
  </si>
  <si>
    <t>Z-35</t>
    <phoneticPr fontId="6" type="noConversion"/>
  </si>
  <si>
    <t>ZF-6</t>
    <phoneticPr fontId="6" type="noConversion"/>
  </si>
  <si>
    <t>Z-44</t>
    <phoneticPr fontId="6" type="noConversion"/>
  </si>
  <si>
    <t>Z-42</t>
    <phoneticPr fontId="6" type="noConversion"/>
  </si>
  <si>
    <t>CAMPBELTOWN</t>
    <phoneticPr fontId="6" type="noConversion"/>
  </si>
  <si>
    <t>GALLANT</t>
    <phoneticPr fontId="6" type="noConversion"/>
  </si>
  <si>
    <t>COSSACK</t>
    <phoneticPr fontId="6" type="noConversion"/>
  </si>
  <si>
    <t>MEDEA</t>
    <phoneticPr fontId="6" type="noConversion"/>
  </si>
  <si>
    <t>VARKYRIE</t>
    <phoneticPr fontId="6" type="noConversion"/>
  </si>
  <si>
    <t>WAKEFUL</t>
    <phoneticPr fontId="6" type="noConversion"/>
  </si>
  <si>
    <t>ACASTA</t>
    <phoneticPr fontId="6" type="noConversion"/>
  </si>
  <si>
    <t>ICARUS</t>
    <phoneticPr fontId="6" type="noConversion"/>
  </si>
  <si>
    <t>JERVIS</t>
    <phoneticPr fontId="6" type="noConversion"/>
  </si>
  <si>
    <t>LIGHTNING</t>
    <phoneticPr fontId="6" type="noConversion"/>
  </si>
  <si>
    <t>JUTLAND</t>
    <phoneticPr fontId="6" type="noConversion"/>
  </si>
  <si>
    <t>DARING</t>
    <phoneticPr fontId="6" type="noConversion"/>
  </si>
  <si>
    <t>FUSILIER</t>
    <phoneticPr fontId="6" type="noConversion"/>
  </si>
  <si>
    <t>BOURRASQUE</t>
    <phoneticPr fontId="6" type="noConversion"/>
  </si>
  <si>
    <t>JAGUAR</t>
    <phoneticPr fontId="6" type="noConversion"/>
  </si>
  <si>
    <t>LE FANTASQUE</t>
    <phoneticPr fontId="6" type="noConversion"/>
  </si>
  <si>
    <t>MOGADOR</t>
    <phoneticPr fontId="6" type="noConversion"/>
  </si>
  <si>
    <t>SIROCO</t>
    <phoneticPr fontId="6" type="noConversion"/>
  </si>
  <si>
    <t>AIGLE</t>
    <phoneticPr fontId="6" type="noConversion"/>
  </si>
  <si>
    <t>LE TERRIBLE</t>
    <phoneticPr fontId="6" type="noConversion"/>
  </si>
  <si>
    <t>MARCEAU</t>
    <phoneticPr fontId="6" type="noConversion"/>
  </si>
  <si>
    <t>LEONE</t>
    <phoneticPr fontId="6" type="noConversion"/>
  </si>
  <si>
    <t>FR25</t>
    <phoneticPr fontId="6" type="noConversion"/>
  </si>
  <si>
    <t>PAOLO EMILIO</t>
    <phoneticPr fontId="6" type="noConversion"/>
  </si>
  <si>
    <t>CURTATONE</t>
    <phoneticPr fontId="6" type="noConversion"/>
  </si>
  <si>
    <t>TURBINE</t>
    <phoneticPr fontId="6" type="noConversion"/>
  </si>
  <si>
    <t>MAESTRALE</t>
    <phoneticPr fontId="6" type="noConversion"/>
  </si>
  <si>
    <t>AVIERE</t>
    <phoneticPr fontId="6" type="noConversion"/>
  </si>
  <si>
    <t>ADRIATICO</t>
    <phoneticPr fontId="6" type="noConversion"/>
  </si>
  <si>
    <t>ANSHAN</t>
    <phoneticPr fontId="6" type="noConversion"/>
  </si>
  <si>
    <t>FENYANG</t>
    <phoneticPr fontId="6" type="noConversion"/>
  </si>
  <si>
    <t>LOYANG</t>
    <phoneticPr fontId="6" type="noConversion"/>
  </si>
  <si>
    <t>SILIWANGI</t>
    <phoneticPr fontId="6" type="noConversion"/>
  </si>
  <si>
    <t>LONGJIANG</t>
    <phoneticPr fontId="6" type="noConversion"/>
  </si>
  <si>
    <t>PHRA RUANG</t>
    <phoneticPr fontId="6" type="noConversion"/>
  </si>
  <si>
    <t>SHENYANG</t>
    <phoneticPr fontId="6" type="noConversion"/>
  </si>
  <si>
    <t>JIANWEI</t>
    <phoneticPr fontId="6" type="noConversion"/>
  </si>
  <si>
    <t>FUSHUN</t>
    <phoneticPr fontId="6" type="noConversion"/>
  </si>
  <si>
    <t>GADJAH MADA</t>
    <phoneticPr fontId="6" type="noConversion"/>
  </si>
  <si>
    <t>HSIENYANG</t>
    <phoneticPr fontId="6" type="noConversion"/>
  </si>
  <si>
    <t>YUEYANG</t>
    <phoneticPr fontId="6" type="noConversion"/>
  </si>
  <si>
    <t>★ KUNMING</t>
    <phoneticPr fontId="6" type="noConversion"/>
  </si>
  <si>
    <t>TATRA</t>
    <phoneticPr fontId="6" type="noConversion"/>
  </si>
  <si>
    <t>ROMULUS</t>
    <phoneticPr fontId="6" type="noConversion"/>
  </si>
  <si>
    <t>KLAS HORN</t>
    <phoneticPr fontId="6" type="noConversion"/>
  </si>
  <si>
    <t>VISBY</t>
    <phoneticPr fontId="6" type="noConversion"/>
  </si>
  <si>
    <t>VASTERAS</t>
    <phoneticPr fontId="6" type="noConversion"/>
  </si>
  <si>
    <t>SKANE</t>
    <phoneticPr fontId="6" type="noConversion"/>
  </si>
  <si>
    <t>OLAND</t>
    <phoneticPr fontId="6" type="noConversion"/>
  </si>
  <si>
    <t>HALLAND</t>
    <phoneticPr fontId="6" type="noConversion"/>
  </si>
  <si>
    <t>★ DALARNA</t>
    <phoneticPr fontId="6" type="noConversion"/>
  </si>
  <si>
    <t>BŁYSKAWICA</t>
    <phoneticPr fontId="6" type="noConversion"/>
  </si>
  <si>
    <t>ORKAN</t>
    <phoneticPr fontId="6" type="noConversion"/>
  </si>
  <si>
    <t>FRIESLAND</t>
    <phoneticPr fontId="6" type="noConversion"/>
  </si>
  <si>
    <t>SMALAND</t>
    <phoneticPr fontId="6" type="noConversion"/>
  </si>
  <si>
    <t>RAGNAR</t>
    <phoneticPr fontId="6" type="noConversion"/>
  </si>
  <si>
    <t>GRONINGEN</t>
    <phoneticPr fontId="6" type="noConversion"/>
  </si>
  <si>
    <t>TROMP</t>
    <phoneticPr fontId="6" type="noConversion"/>
  </si>
  <si>
    <t>HAIDA</t>
    <phoneticPr fontId="6" type="noConversion"/>
  </si>
  <si>
    <t>HURON</t>
    <phoneticPr fontId="6" type="noConversion"/>
  </si>
  <si>
    <t>적, 나의 이큅, 스킬, 신호기 반영 화재확률 계산결과</t>
    <phoneticPr fontId="6" type="noConversion"/>
  </si>
  <si>
    <t>적 티어 선택시 색이 활성화되는 칸은 내가 어떤함선을 타야 선택한 티어의 적을 볼 수 있는지 보여주는 것임.</t>
    <phoneticPr fontId="6" type="noConversion"/>
  </si>
  <si>
    <t>▼클릭해서 내림차순 정렬. 자동정렬은 하지 않음.</t>
    <phoneticPr fontId="6" type="noConversion"/>
  </si>
  <si>
    <t>내 신호기 여부</t>
    <phoneticPr fontId="6" type="noConversion"/>
  </si>
  <si>
    <t>VAMPIRE II</t>
    <phoneticPr fontId="6" type="noConversion"/>
  </si>
  <si>
    <t>HASHIDATE</t>
    <phoneticPr fontId="6" type="noConversion"/>
  </si>
  <si>
    <t>CHIKUMA</t>
    <phoneticPr fontId="6" type="noConversion"/>
  </si>
  <si>
    <t>TENRYU</t>
    <phoneticPr fontId="6" type="noConversion"/>
  </si>
  <si>
    <t>FURUTAKA</t>
    <phoneticPr fontId="6" type="noConversion"/>
  </si>
  <si>
    <t>AOBA</t>
    <phoneticPr fontId="6" type="noConversion"/>
  </si>
  <si>
    <t>MYOKO</t>
    <phoneticPr fontId="6" type="noConversion"/>
  </si>
  <si>
    <t>MOGAMI</t>
    <phoneticPr fontId="6" type="noConversion"/>
  </si>
  <si>
    <t>IBUKI</t>
    <phoneticPr fontId="6" type="noConversion"/>
  </si>
  <si>
    <t>ZAO</t>
    <phoneticPr fontId="6" type="noConversion"/>
  </si>
  <si>
    <t>AGANO</t>
    <phoneticPr fontId="6" type="noConversion"/>
  </si>
  <si>
    <t>GOKASE</t>
    <phoneticPr fontId="6" type="noConversion"/>
  </si>
  <si>
    <t>OMONO</t>
    <phoneticPr fontId="6" type="noConversion"/>
  </si>
  <si>
    <t>SHIMANTO</t>
    <phoneticPr fontId="6" type="noConversion"/>
  </si>
  <si>
    <t>TAKAHASHI</t>
    <phoneticPr fontId="6" type="noConversion"/>
  </si>
  <si>
    <t>YODO</t>
    <phoneticPr fontId="6" type="noConversion"/>
  </si>
  <si>
    <t>KUMA</t>
    <phoneticPr fontId="6" type="noConversion"/>
  </si>
  <si>
    <t>KATORI</t>
    <phoneticPr fontId="6" type="noConversion"/>
  </si>
  <si>
    <t>YUBARI</t>
    <phoneticPr fontId="6" type="noConversion"/>
  </si>
  <si>
    <t>IWAKI A</t>
    <phoneticPr fontId="6" type="noConversion"/>
  </si>
  <si>
    <t>YAHAGI</t>
    <phoneticPr fontId="6" type="noConversion"/>
  </si>
  <si>
    <t>ARP ASHIGARA</t>
    <phoneticPr fontId="6" type="noConversion"/>
  </si>
  <si>
    <t>ARP HAGURO</t>
    <phoneticPr fontId="6" type="noConversion"/>
  </si>
  <si>
    <t>ARP MYOKO</t>
    <phoneticPr fontId="6" type="noConversion"/>
  </si>
  <si>
    <t>ARP NACHI</t>
    <phoneticPr fontId="6" type="noConversion"/>
  </si>
  <si>
    <t>MAYA</t>
    <phoneticPr fontId="6" type="noConversion"/>
  </si>
  <si>
    <t>TOKACHI</t>
    <phoneticPr fontId="6" type="noConversion"/>
  </si>
  <si>
    <t>ARP TAKAO</t>
    <phoneticPr fontId="6" type="noConversion"/>
  </si>
  <si>
    <t>ARP MAYA</t>
    <phoneticPr fontId="6" type="noConversion"/>
  </si>
  <si>
    <t>ATAGO</t>
    <phoneticPr fontId="6" type="noConversion"/>
  </si>
  <si>
    <t>TONE</t>
    <phoneticPr fontId="6" type="noConversion"/>
  </si>
  <si>
    <t>AZUMA</t>
    <phoneticPr fontId="6" type="noConversion"/>
  </si>
  <si>
    <t>YOSHINO</t>
    <phoneticPr fontId="6" type="noConversion"/>
  </si>
  <si>
    <t>KITAKAMI</t>
    <phoneticPr fontId="6" type="noConversion"/>
  </si>
  <si>
    <t>ERIE</t>
    <phoneticPr fontId="6" type="noConversion"/>
  </si>
  <si>
    <t>CHESTER</t>
    <phoneticPr fontId="6" type="noConversion"/>
  </si>
  <si>
    <t>PHOENIX</t>
    <phoneticPr fontId="6" type="noConversion"/>
  </si>
  <si>
    <t>OMAHA</t>
    <phoneticPr fontId="6" type="noConversion"/>
  </si>
  <si>
    <t>DALLAS</t>
    <phoneticPr fontId="6" type="noConversion"/>
  </si>
  <si>
    <t>HELENA</t>
    <phoneticPr fontId="6" type="noConversion"/>
  </si>
  <si>
    <t>CLEVELAND</t>
    <phoneticPr fontId="6" type="noConversion"/>
  </si>
  <si>
    <t>SEATTLE</t>
    <phoneticPr fontId="6" type="noConversion"/>
  </si>
  <si>
    <t>WORCHESTER</t>
    <phoneticPr fontId="6" type="noConversion"/>
  </si>
  <si>
    <t>PENSACOLA</t>
    <phoneticPr fontId="6" type="noConversion"/>
  </si>
  <si>
    <t>NEW ORLEANS</t>
    <phoneticPr fontId="6" type="noConversion"/>
  </si>
  <si>
    <t>BALTIMORE</t>
    <phoneticPr fontId="6" type="noConversion"/>
  </si>
  <si>
    <t>BUFFALO</t>
    <phoneticPr fontId="6" type="noConversion"/>
  </si>
  <si>
    <t>DES MOINES</t>
    <phoneticPr fontId="6" type="noConversion"/>
  </si>
  <si>
    <t>ALBANY</t>
    <phoneticPr fontId="6" type="noConversion"/>
  </si>
  <si>
    <t>CHARLESTON</t>
    <phoneticPr fontId="6" type="noConversion"/>
  </si>
  <si>
    <t>MARBLEHEAD</t>
    <phoneticPr fontId="6" type="noConversion"/>
  </si>
  <si>
    <t>ATLANTA</t>
    <phoneticPr fontId="6" type="noConversion"/>
  </si>
  <si>
    <t>FLINT</t>
    <phoneticPr fontId="6" type="noConversion"/>
  </si>
  <si>
    <t>INDIANAPOLIS</t>
    <phoneticPr fontId="6" type="noConversion"/>
  </si>
  <si>
    <t>BOISE</t>
    <phoneticPr fontId="6" type="noConversion"/>
  </si>
  <si>
    <t>ANCHORAGE</t>
    <phoneticPr fontId="6" type="noConversion"/>
  </si>
  <si>
    <t>WICHITA</t>
    <phoneticPr fontId="6" type="noConversion"/>
  </si>
  <si>
    <t>AL MONTPELIER</t>
    <phoneticPr fontId="6" type="noConversion"/>
  </si>
  <si>
    <t>ROCHESTER</t>
    <phoneticPr fontId="6" type="noConversion"/>
  </si>
  <si>
    <t>CONGRESS</t>
    <phoneticPr fontId="6" type="noConversion"/>
  </si>
  <si>
    <t>ALASKA</t>
    <phoneticPr fontId="6" type="noConversion"/>
  </si>
  <si>
    <t>TULSA</t>
    <phoneticPr fontId="6" type="noConversion"/>
  </si>
  <si>
    <t>VALLEJO</t>
    <phoneticPr fontId="6" type="noConversion"/>
  </si>
  <si>
    <t>SALEM</t>
    <phoneticPr fontId="6" type="noConversion"/>
  </si>
  <si>
    <t>PUERTO RICO</t>
    <phoneticPr fontId="6" type="noConversion"/>
  </si>
  <si>
    <t>AUSTIN</t>
    <phoneticPr fontId="6" type="noConversion"/>
  </si>
  <si>
    <t>ORLAN</t>
    <phoneticPr fontId="6" type="noConversion"/>
  </si>
  <si>
    <t>NOVIK</t>
    <phoneticPr fontId="6" type="noConversion"/>
  </si>
  <si>
    <t>BOGATYR</t>
    <phoneticPr fontId="6" type="noConversion"/>
  </si>
  <si>
    <t>SVIETLANA</t>
    <phoneticPr fontId="6" type="noConversion"/>
  </si>
  <si>
    <t>KOTOVSKY</t>
    <phoneticPr fontId="6" type="noConversion"/>
  </si>
  <si>
    <t>BUDYONNY</t>
    <phoneticPr fontId="6" type="noConversion"/>
  </si>
  <si>
    <t>SHCHORS</t>
    <phoneticPr fontId="6" type="noConversion"/>
  </si>
  <si>
    <t>CHAPAYEV</t>
    <phoneticPr fontId="6" type="noConversion"/>
  </si>
  <si>
    <t>TALLINN</t>
    <phoneticPr fontId="6" type="noConversion"/>
  </si>
  <si>
    <t>RIGA</t>
    <phoneticPr fontId="6" type="noConversion"/>
  </si>
  <si>
    <t>PETROPAVROVSK</t>
    <phoneticPr fontId="6" type="noConversion"/>
  </si>
  <si>
    <t>DIANA</t>
    <phoneticPr fontId="6" type="noConversion"/>
  </si>
  <si>
    <t>VARYAG</t>
    <phoneticPr fontId="6" type="noConversion"/>
  </si>
  <si>
    <t>OLEG</t>
    <phoneticPr fontId="6" type="noConversion"/>
  </si>
  <si>
    <t>AURORA</t>
    <phoneticPr fontId="6" type="noConversion"/>
  </si>
  <si>
    <t>MURMANSK</t>
    <phoneticPr fontId="6" type="noConversion"/>
  </si>
  <si>
    <t>KRASNY KRYM</t>
    <phoneticPr fontId="6" type="noConversion"/>
  </si>
  <si>
    <t>MIKOYAN</t>
    <phoneticPr fontId="6" type="noConversion"/>
  </si>
  <si>
    <t>KIROV</t>
    <phoneticPr fontId="6" type="noConversion"/>
  </si>
  <si>
    <t>MOLOTOV</t>
    <phoneticPr fontId="6" type="noConversion"/>
  </si>
  <si>
    <t>MAKAROV</t>
    <phoneticPr fontId="6" type="noConversion"/>
  </si>
  <si>
    <t>LAZO</t>
    <phoneticPr fontId="6" type="noConversion"/>
  </si>
  <si>
    <t>KUTUZOV</t>
    <phoneticPr fontId="6" type="noConversion"/>
  </si>
  <si>
    <t>OCHAKOV</t>
    <phoneticPr fontId="6" type="noConversion"/>
  </si>
  <si>
    <t>KRONSHTADT</t>
    <phoneticPr fontId="6" type="noConversion"/>
  </si>
  <si>
    <t>SMOLENSK</t>
    <phoneticPr fontId="6" type="noConversion"/>
  </si>
  <si>
    <t>STALINGRAD</t>
    <phoneticPr fontId="6" type="noConversion"/>
  </si>
  <si>
    <t>MOSKVA</t>
    <phoneticPr fontId="6" type="noConversion"/>
  </si>
  <si>
    <t>SEVASTOPOL</t>
    <phoneticPr fontId="6" type="noConversion"/>
  </si>
  <si>
    <t>국가</t>
    <phoneticPr fontId="6" type="noConversion"/>
  </si>
  <si>
    <t>일본</t>
    <phoneticPr fontId="6" type="noConversion"/>
  </si>
  <si>
    <t>미국</t>
    <phoneticPr fontId="6" type="noConversion"/>
  </si>
  <si>
    <t>소련</t>
    <phoneticPr fontId="6" type="noConversion"/>
  </si>
  <si>
    <t>국가</t>
    <phoneticPr fontId="6" type="noConversion"/>
  </si>
  <si>
    <t>일본</t>
    <phoneticPr fontId="6" type="noConversion"/>
  </si>
  <si>
    <t>소련</t>
    <phoneticPr fontId="6" type="noConversion"/>
  </si>
  <si>
    <t>ERNST GAEDE</t>
    <phoneticPr fontId="6" type="noConversion"/>
  </si>
  <si>
    <t>범아시아</t>
  </si>
  <si>
    <t>VAUQUELIN</t>
    <phoneticPr fontId="6" type="noConversion"/>
  </si>
  <si>
    <t>LEBERECHT MAASS</t>
    <phoneticPr fontId="6" type="noConversion"/>
  </si>
  <si>
    <t>영연방</t>
    <phoneticPr fontId="6" type="noConversion"/>
  </si>
  <si>
    <t>LUCA TARIGO</t>
    <phoneticPr fontId="6" type="noConversion"/>
  </si>
  <si>
    <t>Enseigne GABOLDE</t>
    <phoneticPr fontId="6" type="noConversion"/>
  </si>
  <si>
    <t>Nazario SAURO</t>
    <phoneticPr fontId="6" type="noConversion"/>
  </si>
  <si>
    <t>TASHKENT '41</t>
    <phoneticPr fontId="6" type="noConversion"/>
  </si>
  <si>
    <t>Gustav-Julius Maerker</t>
    <phoneticPr fontId="6" type="noConversion"/>
  </si>
  <si>
    <t>Vittorio CUNIBERTI</t>
    <phoneticPr fontId="6" type="noConversion"/>
  </si>
  <si>
    <t>JURUÁ</t>
    <phoneticPr fontId="6" type="noConversion"/>
  </si>
  <si>
    <t>ÖSTERGÖTLAND</t>
    <phoneticPr fontId="6" type="noConversion"/>
  </si>
  <si>
    <t>VELOS</t>
    <phoneticPr fontId="6" type="noConversion"/>
  </si>
  <si>
    <t>Felix SCHULTZ</t>
    <phoneticPr fontId="6" type="noConversion"/>
  </si>
  <si>
    <t>ATTILIO REGOLO</t>
    <phoneticPr fontId="6" type="noConversion"/>
  </si>
  <si>
    <t>ALVARO DE BAZAN</t>
    <phoneticPr fontId="6" type="noConversion"/>
  </si>
  <si>
    <t>Southern DRAGON</t>
    <phoneticPr fontId="6" type="noConversion"/>
  </si>
  <si>
    <t>Easter DRAGON</t>
    <phoneticPr fontId="6" type="noConversion"/>
  </si>
  <si>
    <t>St. LOUIS</t>
    <phoneticPr fontId="6" type="noConversion"/>
  </si>
  <si>
    <t>Dmitri DONSKOI</t>
    <phoneticPr fontId="6" type="noConversion"/>
  </si>
  <si>
    <t>Alexander NEVSKY</t>
    <phoneticPr fontId="6" type="noConversion"/>
  </si>
  <si>
    <t>Pyotr BAGRATION</t>
    <phoneticPr fontId="6" type="noConversion"/>
  </si>
  <si>
    <t>RÜSHUN</t>
    <phoneticPr fontId="6" type="noConversion"/>
  </si>
  <si>
    <t>VAMPIRE</t>
    <phoneticPr fontId="6" type="noConversion"/>
  </si>
  <si>
    <t>더미용 이름</t>
    <phoneticPr fontId="6" type="noConversion"/>
  </si>
  <si>
    <t>★ ANNAPOLIS</t>
    <phoneticPr fontId="6" type="noConversion"/>
  </si>
  <si>
    <r>
      <rPr>
        <sz val="11"/>
        <color theme="1"/>
        <rFont val="맑은 고딕"/>
        <family val="3"/>
        <charset val="129"/>
      </rPr>
      <t>군함</t>
    </r>
    <r>
      <rPr>
        <sz val="11"/>
        <color theme="1"/>
        <rFont val="Meiryo UI"/>
        <family val="2"/>
      </rPr>
      <t xml:space="preserve"> </t>
    </r>
    <r>
      <rPr>
        <sz val="11"/>
        <color theme="1"/>
        <rFont val="맑은 고딕"/>
        <family val="3"/>
        <charset val="129"/>
      </rPr>
      <t>이름</t>
    </r>
    <phoneticPr fontId="6" type="noConversion"/>
  </si>
  <si>
    <t>HERCULES</t>
  </si>
  <si>
    <t>NUEVE DE JULIO</t>
  </si>
  <si>
    <t>ALMERANTE GRAU</t>
    <phoneticPr fontId="6" type="noConversion"/>
  </si>
  <si>
    <t>ALMIRANTE ABREU</t>
    <phoneticPr fontId="6" type="noConversion"/>
  </si>
  <si>
    <t>HERMELIN</t>
  </si>
  <si>
    <t>DRESDEN</t>
  </si>
  <si>
    <t>KOLBERG</t>
  </si>
  <si>
    <t>KARLSRUHE</t>
  </si>
  <si>
    <t>KÖNIGSBERG</t>
  </si>
  <si>
    <t>NÜRNBERG</t>
  </si>
  <si>
    <t>YORCK</t>
  </si>
  <si>
    <t>ADMIRAL HIPPER</t>
  </si>
  <si>
    <t>ROON</t>
  </si>
  <si>
    <t>HINDENBURG</t>
  </si>
  <si>
    <t>SCHILL</t>
  </si>
  <si>
    <t>HSF GRAF SPEE</t>
  </si>
  <si>
    <t>LEIPZIG</t>
  </si>
  <si>
    <t>MÜNCHEN</t>
  </si>
  <si>
    <t>WEIMAR</t>
  </si>
  <si>
    <t>MAINZ</t>
  </si>
  <si>
    <t>PRINZ EUGEN</t>
  </si>
  <si>
    <t>SIEGFRIED</t>
  </si>
  <si>
    <t>ÄGIR</t>
  </si>
  <si>
    <t>BLACK SWAN</t>
  </si>
  <si>
    <t>HAWKINS</t>
  </si>
  <si>
    <t>DEVONSHIRE</t>
  </si>
  <si>
    <t>SURREY</t>
  </si>
  <si>
    <t>ALBEMARLE</t>
  </si>
  <si>
    <t>DRAKE</t>
  </si>
  <si>
    <t>GOLIATH</t>
  </si>
  <si>
    <t>EXETER</t>
  </si>
  <si>
    <t>LONDON</t>
  </si>
  <si>
    <t>DIDO</t>
  </si>
  <si>
    <t>BELFAST</t>
  </si>
  <si>
    <t>BELFAST '43</t>
  </si>
  <si>
    <t>CHESHIRE</t>
  </si>
  <si>
    <t>NOTTINGHAM</t>
  </si>
  <si>
    <t>MONMOUTH</t>
  </si>
  <si>
    <t>BOUGAINVILLE</t>
  </si>
  <si>
    <t>JURIEN</t>
  </si>
  <si>
    <t>FRIANT</t>
  </si>
  <si>
    <t>DUGUAY-TROUIN</t>
  </si>
  <si>
    <t>ÉMILE BERTIN</t>
  </si>
  <si>
    <t>LA GALISSONNIÈRE</t>
  </si>
  <si>
    <t>ALGÈRIE</t>
  </si>
  <si>
    <t>CHARLES MARTEL</t>
  </si>
  <si>
    <t>SAINT-LOUIS</t>
  </si>
  <si>
    <t>HENRI IV</t>
  </si>
  <si>
    <t>CHERBOURG</t>
  </si>
  <si>
    <t>BREST</t>
  </si>
  <si>
    <t>MARSEILLE</t>
  </si>
  <si>
    <t>적 티어 선택시 색이 활성화되는 칸은 내가 어떤함선을 타야 선택한 티어의 적과 매칭될지 보여주는 것임.</t>
    <phoneticPr fontId="6" type="noConversion"/>
  </si>
  <si>
    <r>
      <rPr>
        <b/>
        <sz val="11"/>
        <color rgb="FFFF0000"/>
        <rFont val="맑은 고딕"/>
        <family val="3"/>
        <charset val="129"/>
        <scheme val="minor"/>
      </rPr>
      <t>네</t>
    </r>
    <r>
      <rPr>
        <b/>
        <sz val="11"/>
        <color theme="1"/>
        <rFont val="맑은 고딕"/>
        <family val="3"/>
        <charset val="129"/>
        <scheme val="minor"/>
      </rPr>
      <t>덜란</t>
    </r>
    <r>
      <rPr>
        <b/>
        <sz val="11"/>
        <color theme="8"/>
        <rFont val="맑은 고딕"/>
        <family val="3"/>
        <charset val="129"/>
        <scheme val="minor"/>
      </rPr>
      <t>드</t>
    </r>
    <phoneticPr fontId="6" type="noConversion"/>
  </si>
  <si>
    <r>
      <rPr>
        <b/>
        <sz val="11"/>
        <color rgb="FFFF0000"/>
        <rFont val="맑은 고딕"/>
        <family val="3"/>
        <charset val="129"/>
        <scheme val="minor"/>
      </rPr>
      <t>영</t>
    </r>
    <r>
      <rPr>
        <b/>
        <sz val="11"/>
        <color theme="8"/>
        <rFont val="맑은 고딕"/>
        <family val="3"/>
        <charset val="129"/>
        <scheme val="minor"/>
      </rPr>
      <t>국</t>
    </r>
    <phoneticPr fontId="6" type="noConversion"/>
  </si>
  <si>
    <r>
      <rPr>
        <b/>
        <sz val="11"/>
        <color theme="8"/>
        <rFont val="맑은 고딕"/>
        <family val="3"/>
        <charset val="129"/>
        <scheme val="minor"/>
      </rPr>
      <t>프</t>
    </r>
    <r>
      <rPr>
        <b/>
        <sz val="11"/>
        <color theme="1"/>
        <rFont val="맑은 고딕"/>
        <family val="3"/>
        <charset val="129"/>
        <scheme val="minor"/>
      </rPr>
      <t>랑</t>
    </r>
    <r>
      <rPr>
        <b/>
        <sz val="11"/>
        <color rgb="FFFF0000"/>
        <rFont val="맑은 고딕"/>
        <family val="3"/>
        <charset val="129"/>
        <scheme val="minor"/>
      </rPr>
      <t>스</t>
    </r>
    <phoneticPr fontId="6" type="noConversion"/>
  </si>
  <si>
    <r>
      <rPr>
        <b/>
        <sz val="11"/>
        <color rgb="FFFF0000"/>
        <rFont val="맑은 고딕"/>
        <family val="3"/>
        <charset val="129"/>
        <scheme val="minor"/>
      </rPr>
      <t>독</t>
    </r>
    <r>
      <rPr>
        <b/>
        <sz val="11"/>
        <color theme="1"/>
        <rFont val="맑은 고딕"/>
        <family val="3"/>
        <charset val="129"/>
        <scheme val="minor"/>
      </rPr>
      <t>일</t>
    </r>
    <phoneticPr fontId="6" type="noConversion"/>
  </si>
  <si>
    <r>
      <rPr>
        <b/>
        <sz val="11"/>
        <color theme="9" tint="-0.249977111117893"/>
        <rFont val="맑은 고딕"/>
        <family val="3"/>
        <charset val="129"/>
        <scheme val="minor"/>
      </rPr>
      <t>이</t>
    </r>
    <r>
      <rPr>
        <b/>
        <sz val="11"/>
        <color theme="1"/>
        <rFont val="맑은 고딕"/>
        <family val="3"/>
        <charset val="129"/>
        <scheme val="minor"/>
      </rPr>
      <t>탈리</t>
    </r>
    <r>
      <rPr>
        <b/>
        <sz val="11"/>
        <color rgb="FFFF0000"/>
        <rFont val="맑은 고딕"/>
        <family val="3"/>
        <charset val="129"/>
        <scheme val="minor"/>
      </rPr>
      <t>아</t>
    </r>
    <phoneticPr fontId="6" type="noConversion"/>
  </si>
  <si>
    <r>
      <rPr>
        <b/>
        <sz val="11"/>
        <color rgb="FFFF0000"/>
        <rFont val="맑은 고딕"/>
        <family val="3"/>
        <charset val="129"/>
        <scheme val="minor"/>
      </rPr>
      <t>스</t>
    </r>
    <r>
      <rPr>
        <b/>
        <sz val="11"/>
        <color theme="7"/>
        <rFont val="맑은 고딕"/>
        <family val="3"/>
        <charset val="129"/>
        <scheme val="minor"/>
      </rPr>
      <t>페</t>
    </r>
    <r>
      <rPr>
        <b/>
        <sz val="11"/>
        <color rgb="FFFF0000"/>
        <rFont val="맑은 고딕"/>
        <family val="3"/>
        <charset val="129"/>
        <scheme val="minor"/>
      </rPr>
      <t>인</t>
    </r>
    <phoneticPr fontId="6" type="noConversion"/>
  </si>
  <si>
    <r>
      <rPr>
        <b/>
        <sz val="11"/>
        <color theme="4"/>
        <rFont val="맑은 고딕"/>
        <family val="3"/>
        <charset val="129"/>
        <scheme val="minor"/>
      </rPr>
      <t>범</t>
    </r>
    <r>
      <rPr>
        <b/>
        <sz val="11"/>
        <color theme="7"/>
        <rFont val="맑은 고딕"/>
        <family val="3"/>
        <charset val="129"/>
        <scheme val="minor"/>
      </rPr>
      <t>아메</t>
    </r>
    <r>
      <rPr>
        <b/>
        <sz val="11"/>
        <color rgb="FFC00000"/>
        <rFont val="맑은 고딕"/>
        <family val="3"/>
        <charset val="129"/>
        <scheme val="minor"/>
      </rPr>
      <t>리카</t>
    </r>
    <phoneticPr fontId="6" type="noConversion"/>
  </si>
  <si>
    <r>
      <rPr>
        <b/>
        <sz val="11"/>
        <color rgb="FFFF0000"/>
        <rFont val="맑은 고딕"/>
        <family val="3"/>
        <charset val="129"/>
        <scheme val="minor"/>
      </rPr>
      <t>독</t>
    </r>
    <r>
      <rPr>
        <b/>
        <sz val="11"/>
        <color theme="1"/>
        <rFont val="맑은 고딕"/>
        <family val="3"/>
        <charset val="129"/>
        <scheme val="minor"/>
      </rPr>
      <t>일</t>
    </r>
    <phoneticPr fontId="6" type="noConversion"/>
  </si>
  <si>
    <t>GUÈPARD</t>
    <phoneticPr fontId="6" type="noConversion"/>
  </si>
  <si>
    <t>KLÈBER</t>
    <phoneticPr fontId="6" type="noConversion"/>
  </si>
  <si>
    <t>KAGERŌ</t>
    <phoneticPr fontId="6" type="noConversion"/>
  </si>
  <si>
    <t>YŪGUMO</t>
    <phoneticPr fontId="6" type="noConversion"/>
  </si>
  <si>
    <t>YŪDACHI</t>
    <phoneticPr fontId="6" type="noConversion"/>
  </si>
  <si>
    <t>Karl von SCHÖNBERG</t>
    <phoneticPr fontId="6" type="noConversion"/>
  </si>
  <si>
    <t>DE GRASSE</t>
  </si>
  <si>
    <t>DUPLEIX</t>
  </si>
  <si>
    <t>TOULON</t>
  </si>
  <si>
    <t>BAYARD</t>
  </si>
  <si>
    <t>CARNOT</t>
  </si>
  <si>
    <t>COLBERT</t>
  </si>
  <si>
    <t>ERITREA</t>
  </si>
  <si>
    <t>DUCA D'AOSTA</t>
  </si>
  <si>
    <t>ABRUZZI</t>
  </si>
  <si>
    <t>NAPOLI</t>
  </si>
  <si>
    <t>CHENGAN</t>
  </si>
  <si>
    <t>CHUNGKING</t>
  </si>
  <si>
    <t>RAHMAT</t>
  </si>
  <si>
    <t>CHUMPHON</t>
  </si>
  <si>
    <t>HARBIN</t>
  </si>
  <si>
    <t>JINAN</t>
  </si>
  <si>
    <t>NING HAI</t>
  </si>
  <si>
    <t>HUANGHE</t>
  </si>
  <si>
    <t>IRIAN</t>
  </si>
  <si>
    <t>DALIAN</t>
  </si>
  <si>
    <t>ELLI</t>
    <phoneticPr fontId="6" type="noConversion"/>
  </si>
  <si>
    <t>MUAVENET</t>
  </si>
  <si>
    <t>STORD</t>
  </si>
  <si>
    <t>GROM</t>
  </si>
  <si>
    <t>SPLIT</t>
  </si>
  <si>
    <t>GDAŃSK</t>
  </si>
  <si>
    <t>Lambros KATSONIS</t>
    <phoneticPr fontId="6" type="noConversion"/>
  </si>
  <si>
    <t>VAN KINSBERGEN</t>
  </si>
  <si>
    <t>GELDERLAND</t>
  </si>
  <si>
    <t>JAVA</t>
  </si>
  <si>
    <t>DE RUYTER</t>
  </si>
  <si>
    <t>CELEBES</t>
  </si>
  <si>
    <t>KIJKDUIN</t>
  </si>
  <si>
    <t>EENRACHT</t>
  </si>
  <si>
    <t>HAARLEM</t>
  </si>
  <si>
    <t>JOHAN DE WITT</t>
  </si>
  <si>
    <t>DOUDEN LEEUW</t>
  </si>
  <si>
    <t>DE 7 PROVINCIËN</t>
  </si>
  <si>
    <t>PERTH</t>
  </si>
  <si>
    <t>HECTOR</t>
  </si>
  <si>
    <t>BRISBANE</t>
  </si>
  <si>
    <t>항공모함</t>
  </si>
  <si>
    <t>VAN SPEIJK</t>
    <phoneticPr fontId="6" type="noConversion"/>
  </si>
  <si>
    <t>미공개</t>
    <phoneticPr fontId="6" type="noConversion"/>
  </si>
  <si>
    <t>JUPITER</t>
  </si>
  <si>
    <t>MÉNDEZ NÚÑEZ</t>
  </si>
  <si>
    <t>NAVARRA</t>
  </si>
  <si>
    <t>ALMIRANTE CERVERA</t>
  </si>
  <si>
    <t>GALICIA</t>
  </si>
  <si>
    <t>BALEARES</t>
  </si>
  <si>
    <t>ASTURIAS</t>
  </si>
  <si>
    <t>CATALUÑA</t>
  </si>
  <si>
    <t>ANDALUCÍA</t>
  </si>
  <si>
    <t>CASTILLA</t>
  </si>
  <si>
    <t>★ NOVOSIBIRSK</t>
    <phoneticPr fontId="6" type="noConversion"/>
  </si>
  <si>
    <t>HALFORD</t>
    <phoneticPr fontId="6" type="noConversion"/>
  </si>
  <si>
    <t>JÄGER</t>
  </si>
  <si>
    <t>전체 구축함 수 167척</t>
    <phoneticPr fontId="6" type="noConversion"/>
  </si>
  <si>
    <t>전체 순양함 수 206척</t>
    <phoneticPr fontId="6" type="noConversion"/>
  </si>
  <si>
    <t>※ 초군함은 선체-스톡이 없음. ※</t>
  </si>
  <si>
    <t>※ 초군함은 선체-스톡이 없음. ※</t>
    <phoneticPr fontId="6" type="noConversion"/>
  </si>
  <si>
    <t>개발자블로그</t>
    <phoneticPr fontId="6" type="noConversion"/>
  </si>
  <si>
    <t>https://blog.worldofwarships.com/</t>
    <phoneticPr fontId="6" type="noConversion"/>
  </si>
  <si>
    <t>Admiral SCHRÖDER</t>
    <phoneticPr fontId="6" type="noConversion"/>
  </si>
  <si>
    <t>Admiral GRAF SPEE</t>
    <phoneticPr fontId="6" type="noConversion"/>
  </si>
  <si>
    <t>※ 주포 구경 160mm이하의 전함은 없음 ※</t>
    <phoneticPr fontId="6" type="noConversion"/>
  </si>
  <si>
    <t>MYŌKO</t>
  </si>
  <si>
    <t>KONGŌ</t>
  </si>
  <si>
    <t>FUSŌ</t>
  </si>
  <si>
    <t>NAGATO</t>
  </si>
  <si>
    <t>AMAGI</t>
  </si>
  <si>
    <t>IZUMO</t>
  </si>
  <si>
    <t>YAMATO</t>
  </si>
  <si>
    <t>KAWACHI</t>
    <phoneticPr fontId="6" type="noConversion"/>
  </si>
  <si>
    <r>
      <rPr>
        <sz val="11"/>
        <color theme="1"/>
        <rFont val="돋움"/>
        <family val="3"/>
        <charset val="129"/>
      </rPr>
      <t>★</t>
    </r>
    <r>
      <rPr>
        <sz val="11"/>
        <color theme="1"/>
        <rFont val="Meiryo UI"/>
        <family val="2"/>
        <charset val="128"/>
      </rPr>
      <t xml:space="preserve"> SATSUMA</t>
    </r>
    <phoneticPr fontId="6" type="noConversion"/>
  </si>
  <si>
    <t>HSF HIEI</t>
  </si>
  <si>
    <t>MUTSU</t>
  </si>
  <si>
    <t>ISE</t>
  </si>
  <si>
    <t>ASHITAKA</t>
  </si>
  <si>
    <t>HYŪGA</t>
  </si>
  <si>
    <t>KII</t>
  </si>
  <si>
    <t>IGNIS PURATIO</t>
  </si>
  <si>
    <t>RAGNAROK</t>
  </si>
  <si>
    <t>HIZEN</t>
  </si>
  <si>
    <t>MUSASHI</t>
  </si>
  <si>
    <t>IWAMI</t>
  </si>
  <si>
    <t>DAISEN</t>
  </si>
  <si>
    <t>SHIKISHIMA</t>
  </si>
  <si>
    <t>ARP YAMATO</t>
  </si>
  <si>
    <t>MIKASA</t>
  </si>
  <si>
    <t>ISHIZUCHI</t>
  </si>
  <si>
    <t>ARP KONGŌ</t>
  </si>
  <si>
    <t>ARP HARUNA</t>
  </si>
  <si>
    <t>ARP KIRISHIMA</t>
  </si>
  <si>
    <t>ARP HIEI</t>
  </si>
  <si>
    <t>South CAROLINA</t>
  </si>
  <si>
    <t>WYOMING</t>
  </si>
  <si>
    <t>NEW YORK</t>
  </si>
  <si>
    <t>NEW MAXICO</t>
  </si>
  <si>
    <t>COLORADO</t>
  </si>
  <si>
    <t>KANSAS</t>
  </si>
  <si>
    <t>MINNESOTA</t>
  </si>
  <si>
    <t>VERMONT</t>
  </si>
  <si>
    <t>North CAROLINA</t>
  </si>
  <si>
    <t>IOWA</t>
  </si>
  <si>
    <t>MONTANA</t>
  </si>
  <si>
    <t>NEBRASKA</t>
  </si>
  <si>
    <t>DELAWARE</t>
  </si>
  <si>
    <t>LOUISIANA</t>
  </si>
  <si>
    <t>ARKANSAS Beta</t>
  </si>
  <si>
    <t>OKLAHOMA</t>
  </si>
  <si>
    <t>TEXAS</t>
  </si>
  <si>
    <t>ARIZONA</t>
  </si>
  <si>
    <t>West VERGINIA 1941</t>
  </si>
  <si>
    <t>CALIFONIA</t>
  </si>
  <si>
    <t>FLORIDA</t>
  </si>
  <si>
    <t>MASSACHUSETTS</t>
  </si>
  <si>
    <t>ALABAMA</t>
  </si>
  <si>
    <t>CONSTELLATION</t>
  </si>
  <si>
    <t>MISSOURI</t>
  </si>
  <si>
    <t>GEORGIA</t>
  </si>
  <si>
    <t>KEARSARGE</t>
  </si>
  <si>
    <t>ILLINOIS</t>
  </si>
  <si>
    <t>OHIO</t>
  </si>
  <si>
    <t>KNYAZ SUVOROV</t>
  </si>
  <si>
    <t>GANGUT</t>
  </si>
  <si>
    <t>PYOTOR VELIKIY</t>
  </si>
  <si>
    <t>IZMAIL</t>
  </si>
  <si>
    <t>SINOP</t>
  </si>
  <si>
    <t>VLADIVOSTOK</t>
  </si>
  <si>
    <t>Sovetsky SOYUZ</t>
  </si>
  <si>
    <t>KREMLIN</t>
  </si>
  <si>
    <t>NIKOLAI I</t>
  </si>
  <si>
    <t>OKT. REVOLUTSIYA</t>
  </si>
  <si>
    <t>NOVOROSSIYSK</t>
  </si>
  <si>
    <t>POLTAVA</t>
  </si>
  <si>
    <t>LENIN</t>
  </si>
  <si>
    <t>BORODINO</t>
  </si>
  <si>
    <t>AL SOV. ROSSIYA</t>
  </si>
  <si>
    <t>SLAVA</t>
  </si>
  <si>
    <r>
      <rPr>
        <sz val="10"/>
        <color theme="1"/>
        <rFont val="돋움"/>
        <family val="3"/>
        <charset val="129"/>
      </rPr>
      <t>★</t>
    </r>
    <r>
      <rPr>
        <sz val="10"/>
        <color theme="1"/>
        <rFont val="Meiryo UI"/>
        <family val="2"/>
        <charset val="128"/>
      </rPr>
      <t xml:space="preserve"> Admiral USHAKOV</t>
    </r>
    <phoneticPr fontId="6" type="noConversion"/>
  </si>
  <si>
    <t>VON DER TANN</t>
  </si>
  <si>
    <t>MOLTKE</t>
  </si>
  <si>
    <t>DERFFLINGER</t>
  </si>
  <si>
    <t>MACKENSEN</t>
  </si>
  <si>
    <t>Prinz HEINRICH</t>
  </si>
  <si>
    <t>ZIETEN</t>
  </si>
  <si>
    <t>Prinz RUPPRECHT</t>
  </si>
  <si>
    <t>SCHLIEFFEN</t>
  </si>
  <si>
    <t>NASSAU</t>
  </si>
  <si>
    <t>KAISER</t>
  </si>
  <si>
    <t>KÖNIG</t>
  </si>
  <si>
    <t>BYERN</t>
  </si>
  <si>
    <t>GNISENAU</t>
  </si>
  <si>
    <t>BISMARCK</t>
  </si>
  <si>
    <t>PREUSSEN</t>
  </si>
  <si>
    <t>König ALBERT</t>
  </si>
  <si>
    <t>Prinz Eitel FRIEDRICH</t>
  </si>
  <si>
    <t>SCHARNHORST</t>
  </si>
  <si>
    <t>TIRPITZ</t>
  </si>
  <si>
    <t>ODIN</t>
  </si>
  <si>
    <t>BRANDENBURG</t>
  </si>
  <si>
    <t>ANHALT</t>
  </si>
  <si>
    <t>POMMERN</t>
  </si>
  <si>
    <t>Grosser KURFÜRST</t>
  </si>
  <si>
    <t>MECKLENBURG</t>
  </si>
  <si>
    <t>Friedrich DER GROSSE</t>
    <phoneticPr fontId="6" type="noConversion"/>
  </si>
  <si>
    <r>
      <rPr>
        <sz val="11"/>
        <color rgb="FF000000"/>
        <rFont val="돋움"/>
        <family val="3"/>
        <charset val="129"/>
      </rPr>
      <t>★</t>
    </r>
    <r>
      <rPr>
        <sz val="11"/>
        <color rgb="FF000000"/>
        <rFont val="Meiryo UI"/>
        <family val="2"/>
      </rPr>
      <t xml:space="preserve"> HANNOVER</t>
    </r>
    <phoneticPr fontId="6" type="noConversion"/>
  </si>
  <si>
    <t>INDEFATIGABLE</t>
  </si>
  <si>
    <t>QUEEN MARY</t>
  </si>
  <si>
    <t>TIGER</t>
  </si>
  <si>
    <t>RENOWN</t>
  </si>
  <si>
    <t>ROOKE</t>
  </si>
  <si>
    <t>HAWKE</t>
  </si>
  <si>
    <t>DUNCAN</t>
  </si>
  <si>
    <t>ST. VINCENT</t>
  </si>
  <si>
    <t>BELLEROPHON</t>
  </si>
  <si>
    <t>ORION</t>
  </si>
  <si>
    <t>IRON DUKE</t>
  </si>
  <si>
    <t>QUEEN ELIZABETH</t>
  </si>
  <si>
    <t>KING GEORGE V</t>
  </si>
  <si>
    <t>MONARCH</t>
  </si>
  <si>
    <t>LION</t>
  </si>
  <si>
    <t>CONQUEROR</t>
  </si>
  <si>
    <t>DREADNOUGHT</t>
  </si>
  <si>
    <t>AGINCOURT</t>
  </si>
  <si>
    <t>WARSPITE</t>
  </si>
  <si>
    <t>REPULSE</t>
  </si>
  <si>
    <t>HOOD</t>
  </si>
  <si>
    <t>NELSON</t>
  </si>
  <si>
    <t>DUKE OF YORK</t>
  </si>
  <si>
    <t>COLLINGWOOD</t>
  </si>
  <si>
    <t>RENOWN 1944</t>
  </si>
  <si>
    <t>VANGUARD</t>
  </si>
  <si>
    <t>MARLBOROUGH</t>
  </si>
  <si>
    <t>THUNDERER</t>
  </si>
  <si>
    <t>INCOMPARABLE</t>
  </si>
  <si>
    <t>소련</t>
    <phoneticPr fontId="6" type="noConversion"/>
  </si>
  <si>
    <t>DMITRY POZHARSKY</t>
    <phoneticPr fontId="6" type="noConversion"/>
  </si>
  <si>
    <r>
      <rPr>
        <sz val="11"/>
        <color theme="1"/>
        <rFont val="돋움"/>
        <family val="3"/>
        <charset val="129"/>
      </rPr>
      <t>★</t>
    </r>
    <r>
      <rPr>
        <sz val="11"/>
        <color theme="1"/>
        <rFont val="Meiryo UI"/>
        <family val="2"/>
        <charset val="128"/>
      </rPr>
      <t xml:space="preserve"> DEVASTATION</t>
    </r>
    <phoneticPr fontId="6" type="noConversion"/>
  </si>
  <si>
    <t>HALFORD</t>
    <phoneticPr fontId="6" type="noConversion"/>
  </si>
  <si>
    <t>미국</t>
    <phoneticPr fontId="6" type="noConversion"/>
  </si>
  <si>
    <t>West VERGINIA 1944</t>
    <phoneticPr fontId="6" type="noConversion"/>
  </si>
  <si>
    <t>★ Joshua HUMPHREYS</t>
    <phoneticPr fontId="6" type="noConversion"/>
  </si>
  <si>
    <t>★ ZORKIY</t>
    <phoneticPr fontId="6" type="noConversion"/>
  </si>
  <si>
    <t>★ YAMAGIRI</t>
    <phoneticPr fontId="6" type="noConversion"/>
  </si>
  <si>
    <r>
      <rPr>
        <sz val="11"/>
        <color theme="1"/>
        <rFont val="맑은 고딕"/>
        <family val="3"/>
        <charset val="129"/>
      </rPr>
      <t>충무함</t>
    </r>
    <phoneticPr fontId="6" type="noConversion"/>
  </si>
  <si>
    <r>
      <rPr>
        <b/>
        <sz val="11"/>
        <color theme="8"/>
        <rFont val="맑은 고딕"/>
        <family val="3"/>
        <charset val="129"/>
        <scheme val="minor"/>
      </rPr>
      <t>유</t>
    </r>
    <r>
      <rPr>
        <b/>
        <sz val="11"/>
        <color theme="7"/>
        <rFont val="맑은 고딕"/>
        <family val="3"/>
        <charset val="129"/>
        <scheme val="minor"/>
      </rPr>
      <t>럽</t>
    </r>
    <phoneticPr fontId="6" type="noConversion"/>
  </si>
  <si>
    <r>
      <rPr>
        <b/>
        <sz val="11"/>
        <color theme="8"/>
        <rFont val="맑은 고딕"/>
        <family val="3"/>
        <charset val="129"/>
        <scheme val="minor"/>
      </rPr>
      <t>유</t>
    </r>
    <r>
      <rPr>
        <b/>
        <sz val="11"/>
        <color theme="7"/>
        <rFont val="맑은 고딕"/>
        <family val="3"/>
        <charset val="129"/>
        <scheme val="minor"/>
      </rPr>
      <t>럽</t>
    </r>
    <phoneticPr fontId="6" type="noConversion"/>
  </si>
  <si>
    <t>★ CONDÈ</t>
    <phoneticPr fontId="6" type="noConversion"/>
  </si>
  <si>
    <t>★ CLAUSEWITZ</t>
    <phoneticPr fontId="6" type="noConversion"/>
  </si>
  <si>
    <r>
      <rPr>
        <sz val="11"/>
        <color theme="1"/>
        <rFont val="맑은 고딕"/>
        <family val="3"/>
        <charset val="129"/>
      </rPr>
      <t>세종함</t>
    </r>
  </si>
  <si>
    <r>
      <rPr>
        <sz val="11"/>
        <color theme="1"/>
        <rFont val="맑은 고딕"/>
        <family val="3"/>
        <charset val="129"/>
      </rPr>
      <t>손오공</t>
    </r>
  </si>
  <si>
    <t>TURENNE</t>
  </si>
  <si>
    <t>COURBET</t>
  </si>
  <si>
    <t>BRETAGNE</t>
  </si>
  <si>
    <t>NORMANDIE</t>
  </si>
  <si>
    <t>LYON</t>
  </si>
  <si>
    <t>RICHELIEU</t>
  </si>
  <si>
    <t>ALSACE</t>
  </si>
  <si>
    <t>REPUBLIQUE</t>
  </si>
  <si>
    <t>DUNKERQUE</t>
  </si>
  <si>
    <t>STRASBOURG</t>
  </si>
  <si>
    <t>GASCOGNE</t>
  </si>
  <si>
    <t>CHAMPAGNE</t>
  </si>
  <si>
    <t>FLANDRE</t>
  </si>
  <si>
    <t>JEAN BART</t>
  </si>
  <si>
    <t>BOURGOGNE</t>
  </si>
  <si>
    <r>
      <rPr>
        <sz val="11"/>
        <color theme="1"/>
        <rFont val="돋움"/>
        <family val="3"/>
        <charset val="129"/>
      </rPr>
      <t>★</t>
    </r>
    <r>
      <rPr>
        <sz val="11"/>
        <color theme="1"/>
        <rFont val="Meiryo UI"/>
        <family val="2"/>
        <charset val="128"/>
      </rPr>
      <t xml:space="preserve"> PATRIE</t>
    </r>
    <phoneticPr fontId="6" type="noConversion"/>
  </si>
  <si>
    <t>GIULIO CESARE</t>
  </si>
  <si>
    <t>ROMA</t>
  </si>
  <si>
    <t>AL LITTORIO</t>
  </si>
  <si>
    <t>GIUSEPPE VERDI</t>
  </si>
  <si>
    <t>사오정</t>
    <phoneticPr fontId="6" type="noConversion"/>
  </si>
  <si>
    <t>저팔계</t>
    <phoneticPr fontId="6" type="noConversion"/>
  </si>
  <si>
    <t>SUN YAT-SEN</t>
    <phoneticPr fontId="6" type="noConversion"/>
  </si>
  <si>
    <t>VIRIBUS UNITIS</t>
  </si>
  <si>
    <t>영연방</t>
    <phoneticPr fontId="6" type="noConversion"/>
  </si>
  <si>
    <t>YUKON</t>
    <phoneticPr fontId="6" type="noConversion"/>
  </si>
  <si>
    <t>RIO DE JANEIRO</t>
  </si>
  <si>
    <r>
      <rPr>
        <sz val="11"/>
        <color theme="6"/>
        <rFont val="돋움"/>
        <family val="3"/>
        <charset val="129"/>
      </rPr>
      <t>더미용</t>
    </r>
    <r>
      <rPr>
        <sz val="11"/>
        <color theme="6"/>
        <rFont val="Meiryo UI"/>
        <family val="2"/>
      </rPr>
      <t xml:space="preserve"> </t>
    </r>
    <r>
      <rPr>
        <sz val="11"/>
        <color theme="6"/>
        <rFont val="돋움"/>
        <family val="3"/>
        <charset val="129"/>
      </rPr>
      <t>이름</t>
    </r>
    <phoneticPr fontId="6" type="noConversion"/>
  </si>
  <si>
    <t>전체 전함 수 159척</t>
    <phoneticPr fontId="6" type="noConversion"/>
  </si>
  <si>
    <r>
      <t xml:space="preserve">※ 순양함마다 주포구경 천차만별. </t>
    </r>
    <r>
      <rPr>
        <b/>
        <sz val="11"/>
        <color rgb="FFFF0000"/>
        <rFont val="맑은 고딕"/>
        <family val="3"/>
        <charset val="129"/>
        <scheme val="minor"/>
      </rPr>
      <t>구경 수 꼭 확인</t>
    </r>
    <r>
      <rPr>
        <sz val="11"/>
        <color rgb="FF000000"/>
        <rFont val="맑은 고딕"/>
        <family val="3"/>
        <charset val="129"/>
        <scheme val="minor"/>
      </rPr>
      <t>할것. ※</t>
    </r>
    <phoneticPr fontId="6" type="noConversion"/>
  </si>
  <si>
    <t>화재유발 포텐셜 : 내 군함이 적 군함에 얼마나 불을 잘 내는지 재장전 시간까지 포함하여 계산한 화재유발 기댓값. 계산법은 전탄명중시 최소 1화재확률에 분당 발사수를 곱함.</t>
    <phoneticPr fontId="6" type="noConversion"/>
  </si>
  <si>
    <r>
      <rPr>
        <sz val="10"/>
        <color rgb="FFFF0000"/>
        <rFont val="맑은 고딕"/>
        <family val="3"/>
        <charset val="129"/>
        <scheme val="minor"/>
      </rPr>
      <t>한 발당</t>
    </r>
    <r>
      <rPr>
        <sz val="10"/>
        <color rgb="FF000000"/>
        <rFont val="맑은 고딕"/>
        <family val="3"/>
        <charset val="129"/>
        <scheme val="minor"/>
      </rPr>
      <t xml:space="preserve"> 화재확률 계산 = 적함선의화재저항계수 * (1-적이큅피해복구강화장치1) * (1-적함장화재예방전문가) * {(내고폭탄화재확률*내함장특수신관)+내함장폭격전문가+(깃발+깃발)*160mm여부}</t>
    </r>
    <phoneticPr fontId="6" type="noConversion"/>
  </si>
  <si>
    <t>인게임에는 군함이 있는데 순위표에 없으면 그 군함은 고폭탄이 없는 군함임. (ex,이탈리아정규전함, 범아메리카정규순양함)</t>
    <phoneticPr fontId="6" type="noConversion"/>
  </si>
  <si>
    <t>사실 이건 그냥 군함 스펙 이해를 쉽게 하기 위해 제작자가 맘대로 정한 용어임. 전탄명중화재확률과 같이 보는게 좋음. 순위표 시트도 참조.</t>
    <phoneticPr fontId="6" type="noConversion"/>
  </si>
  <si>
    <t>※ 주함포가 160mm를 초과하는 구축함은 없음. ※</t>
    <phoneticPr fontId="6" type="noConversion"/>
  </si>
  <si>
    <t>풀업</t>
  </si>
  <si>
    <t>편대 수</t>
    <phoneticPr fontId="6" type="noConversion"/>
  </si>
  <si>
    <t>1편대 전체 탄 적재량</t>
    <phoneticPr fontId="6" type="noConversion"/>
  </si>
  <si>
    <t>공격기</t>
    <phoneticPr fontId="6" type="noConversion"/>
  </si>
  <si>
    <t>폭격기</t>
    <phoneticPr fontId="6" type="noConversion"/>
  </si>
  <si>
    <t>HŌSHŌ</t>
  </si>
  <si>
    <t>RYŪJŌ</t>
  </si>
  <si>
    <t>SHŌKAKU</t>
  </si>
  <si>
    <t>HAKURYŪ</t>
  </si>
  <si>
    <r>
      <rPr>
        <sz val="11"/>
        <color theme="6"/>
        <rFont val="맑은 고딕"/>
        <family val="3"/>
        <charset val="129"/>
      </rPr>
      <t>더미용</t>
    </r>
    <r>
      <rPr>
        <sz val="11"/>
        <color theme="6"/>
        <rFont val="Meiryo UI"/>
        <family val="2"/>
      </rPr>
      <t xml:space="preserve"> </t>
    </r>
    <r>
      <rPr>
        <sz val="11"/>
        <color theme="6"/>
        <rFont val="맑은 고딕"/>
        <family val="3"/>
        <charset val="129"/>
      </rPr>
      <t>이름</t>
    </r>
    <phoneticPr fontId="6" type="noConversion"/>
  </si>
  <si>
    <t>KAGA</t>
    <phoneticPr fontId="6" type="noConversion"/>
  </si>
  <si>
    <r>
      <rPr>
        <sz val="11"/>
        <color theme="1"/>
        <rFont val="돋움"/>
        <family val="3"/>
        <charset val="129"/>
      </rPr>
      <t>★</t>
    </r>
    <r>
      <rPr>
        <sz val="11"/>
        <color theme="1"/>
        <rFont val="Meiryo UI"/>
        <family val="2"/>
        <charset val="128"/>
      </rPr>
      <t xml:space="preserve"> SEKIRYU</t>
    </r>
    <phoneticPr fontId="6" type="noConversion"/>
  </si>
  <si>
    <t>LANGLEY</t>
  </si>
  <si>
    <t>RANGER</t>
  </si>
  <si>
    <t>LEXINGTON</t>
  </si>
  <si>
    <t>MIDWAY</t>
  </si>
  <si>
    <r>
      <rPr>
        <sz val="11"/>
        <color theme="1"/>
        <rFont val="돋움"/>
        <family val="3"/>
        <charset val="129"/>
      </rPr>
      <t>★</t>
    </r>
    <r>
      <rPr>
        <sz val="11"/>
        <color theme="1"/>
        <rFont val="Meiryo UI"/>
        <family val="2"/>
        <charset val="128"/>
      </rPr>
      <t xml:space="preserve"> UNITED STATES</t>
    </r>
    <phoneticPr fontId="6" type="noConversion"/>
  </si>
  <si>
    <t>ENTERPRISE</t>
  </si>
  <si>
    <t>SAIPAN</t>
  </si>
  <si>
    <t>HORNET</t>
  </si>
  <si>
    <t>F. D. ROOSEVELT</t>
    <phoneticPr fontId="6" type="noConversion"/>
  </si>
  <si>
    <t>KOMSOMOLETS</t>
  </si>
  <si>
    <t>SEROV</t>
  </si>
  <si>
    <t>POBEDA</t>
  </si>
  <si>
    <t>NAKHIMOV</t>
  </si>
  <si>
    <t>CHKALOV</t>
  </si>
  <si>
    <t>ERICH LOEWENHARDT</t>
  </si>
  <si>
    <t>GRAF ZEPPELIN</t>
  </si>
  <si>
    <t>MAX IMMELMANN</t>
  </si>
  <si>
    <t>HERMES</t>
  </si>
  <si>
    <t>FURIOUS</t>
  </si>
  <si>
    <t>IMPLACABLE</t>
  </si>
  <si>
    <t>AUDACIOUS</t>
  </si>
  <si>
    <t>ARK ROYAL</t>
  </si>
  <si>
    <t>INDOMATABLE</t>
  </si>
  <si>
    <t>COLOSSUS</t>
  </si>
  <si>
    <t>MALTA</t>
  </si>
  <si>
    <t>BÉARN</t>
  </si>
  <si>
    <t>삼장</t>
    <phoneticPr fontId="6" type="noConversion"/>
  </si>
  <si>
    <r>
      <rPr>
        <b/>
        <sz val="11"/>
        <color rgb="FFFF0000"/>
        <rFont val="맑은 고딕"/>
        <family val="3"/>
        <charset val="129"/>
        <scheme val="minor"/>
      </rPr>
      <t>영</t>
    </r>
    <r>
      <rPr>
        <b/>
        <sz val="11"/>
        <color theme="4" tint="-0.249977111117893"/>
        <rFont val="맑은 고딕"/>
        <family val="3"/>
        <charset val="129"/>
        <scheme val="minor"/>
      </rPr>
      <t>국</t>
    </r>
    <phoneticPr fontId="6" type="noConversion"/>
  </si>
  <si>
    <t>범아시아</t>
    <phoneticPr fontId="6" type="noConversion"/>
  </si>
  <si>
    <t>편대 종류</t>
    <phoneticPr fontId="6" type="noConversion"/>
  </si>
  <si>
    <t>B-25 폭격기</t>
    <phoneticPr fontId="6" type="noConversion"/>
  </si>
  <si>
    <t>★전술편대 공격기</t>
    <phoneticPr fontId="6" type="noConversion"/>
  </si>
  <si>
    <r>
      <rPr>
        <sz val="11"/>
        <color rgb="FFFF0000"/>
        <rFont val="맑은 고딕"/>
        <family val="3"/>
        <charset val="129"/>
        <scheme val="minor"/>
      </rPr>
      <t xml:space="preserve">한 발당, </t>
    </r>
    <r>
      <rPr>
        <b/>
        <sz val="11"/>
        <color rgb="FFFF0000"/>
        <rFont val="맑은 고딕"/>
        <family val="3"/>
        <charset val="129"/>
        <scheme val="minor"/>
      </rPr>
      <t>실제</t>
    </r>
    <r>
      <rPr>
        <sz val="11"/>
        <color theme="1"/>
        <rFont val="맑은 고딕"/>
        <family val="2"/>
        <charset val="129"/>
        <scheme val="minor"/>
      </rPr>
      <t xml:space="preserve"> 화재 확률</t>
    </r>
    <phoneticPr fontId="6" type="noConversion"/>
  </si>
  <si>
    <t>기본 화재확률</t>
    <phoneticPr fontId="6" type="noConversion"/>
  </si>
  <si>
    <t>발당 기본 화재확률</t>
    <phoneticPr fontId="6" type="noConversion"/>
  </si>
  <si>
    <t>공격기</t>
    <phoneticPr fontId="6" type="noConversion"/>
  </si>
  <si>
    <t>HVAR 127mm 공격기</t>
    <phoneticPr fontId="6" type="noConversion"/>
  </si>
  <si>
    <t>Tiny Tim 공격기</t>
    <phoneticPr fontId="6" type="noConversion"/>
  </si>
  <si>
    <t>폭격기</t>
    <phoneticPr fontId="6" type="noConversion"/>
  </si>
  <si>
    <t>★전술편대 공격기</t>
    <phoneticPr fontId="6" type="noConversion"/>
  </si>
  <si>
    <t>★전술편대 폭격기</t>
    <phoneticPr fontId="6" type="noConversion"/>
  </si>
  <si>
    <r>
      <t>KEARSARGE(</t>
    </r>
    <r>
      <rPr>
        <sz val="11"/>
        <color rgb="FFFF0000"/>
        <rFont val="돋움"/>
        <family val="3"/>
        <charset val="129"/>
      </rPr>
      <t>항전</t>
    </r>
    <r>
      <rPr>
        <sz val="11"/>
        <color rgb="FFFF0000"/>
        <rFont val="Meiryo UI"/>
        <family val="2"/>
      </rPr>
      <t>)</t>
    </r>
    <phoneticPr fontId="6" type="noConversion"/>
  </si>
  <si>
    <r>
      <t>NEBRASKA(</t>
    </r>
    <r>
      <rPr>
        <sz val="11"/>
        <color rgb="FFFF0000"/>
        <rFont val="돋움"/>
        <family val="3"/>
        <charset val="129"/>
      </rPr>
      <t>항전</t>
    </r>
    <r>
      <rPr>
        <sz val="11"/>
        <color rgb="FFFF0000"/>
        <rFont val="Meiryo UI"/>
        <family val="2"/>
        <charset val="128"/>
      </rPr>
      <t>)</t>
    </r>
    <phoneticPr fontId="6" type="noConversion"/>
  </si>
  <si>
    <r>
      <t>DELAWARE(</t>
    </r>
    <r>
      <rPr>
        <sz val="11"/>
        <color rgb="FFFF0000"/>
        <rFont val="돋움"/>
        <family val="3"/>
        <charset val="129"/>
      </rPr>
      <t>항전</t>
    </r>
    <r>
      <rPr>
        <sz val="11"/>
        <color rgb="FFFF0000"/>
        <rFont val="Meiryo UI"/>
        <family val="2"/>
      </rPr>
      <t>)</t>
    </r>
    <phoneticPr fontId="6" type="noConversion"/>
  </si>
  <si>
    <r>
      <t>LOUISIANA(</t>
    </r>
    <r>
      <rPr>
        <sz val="11"/>
        <color rgb="FFFF0000"/>
        <rFont val="돋움"/>
        <family val="3"/>
        <charset val="129"/>
      </rPr>
      <t>항전</t>
    </r>
    <r>
      <rPr>
        <sz val="11"/>
        <color rgb="FFFF0000"/>
        <rFont val="Meiryo UI"/>
        <family val="2"/>
      </rPr>
      <t>)</t>
    </r>
    <phoneticPr fontId="6" type="noConversion"/>
  </si>
  <si>
    <t>저공 폭격기</t>
    <phoneticPr fontId="6" type="noConversion"/>
  </si>
  <si>
    <t>(수평) 폭격기</t>
    <phoneticPr fontId="6" type="noConversion"/>
  </si>
  <si>
    <r>
      <rPr>
        <sz val="11"/>
        <color theme="1"/>
        <rFont val="돋움"/>
        <family val="3"/>
        <charset val="129"/>
      </rPr>
      <t>★</t>
    </r>
    <r>
      <rPr>
        <sz val="11"/>
        <color theme="1"/>
        <rFont val="Meiryo UI"/>
        <family val="2"/>
        <charset val="128"/>
      </rPr>
      <t xml:space="preserve"> EAGLE</t>
    </r>
    <phoneticPr fontId="6" type="noConversion"/>
  </si>
  <si>
    <t>(수평) 폭격기</t>
    <phoneticPr fontId="6" type="noConversion"/>
  </si>
  <si>
    <t>뇌격기</t>
    <phoneticPr fontId="6" type="noConversion"/>
  </si>
  <si>
    <t>스톡</t>
    <phoneticPr fontId="6" type="noConversion"/>
  </si>
  <si>
    <r>
      <t xml:space="preserve">보유한 군함에 </t>
    </r>
    <r>
      <rPr>
        <sz val="11"/>
        <color rgb="FFFF0000"/>
        <rFont val="맑은 고딕"/>
        <family val="3"/>
        <charset val="129"/>
        <scheme val="minor"/>
      </rPr>
      <t>함장스킬</t>
    </r>
    <r>
      <rPr>
        <sz val="11"/>
        <color rgb="FFFF0000"/>
        <rFont val="맑은 고딕"/>
        <family val="2"/>
        <charset val="129"/>
        <scheme val="minor"/>
      </rPr>
      <t>, 깃발</t>
    </r>
    <r>
      <rPr>
        <sz val="11"/>
        <color rgb="FFFF0000"/>
        <rFont val="맑은 고딕"/>
        <family val="3"/>
        <charset val="129"/>
        <scheme val="minor"/>
      </rPr>
      <t>이 이미 있으면</t>
    </r>
    <r>
      <rPr>
        <sz val="11"/>
        <color theme="1"/>
        <rFont val="맑은 고딕"/>
        <family val="2"/>
        <charset val="129"/>
        <scheme val="minor"/>
      </rPr>
      <t xml:space="preserve"> 가감된 확률이 스텟표시에 반영되서 표시.</t>
    </r>
    <phoneticPr fontId="6" type="noConversion"/>
  </si>
  <si>
    <t>내 화재전문가 ▼</t>
    <phoneticPr fontId="6" type="noConversion"/>
  </si>
  <si>
    <t>선체업글여부</t>
    <phoneticPr fontId="6" type="noConversion"/>
  </si>
  <si>
    <t>실제 명중탄 화재확률을 원하면 입력되어있는 전체 탄 적재량을 직접 바꾸면 됨.</t>
    <phoneticPr fontId="6" type="noConversion"/>
  </si>
  <si>
    <r>
      <rPr>
        <b/>
        <sz val="11"/>
        <color rgb="FFFF0000"/>
        <rFont val="맑은 고딕"/>
        <family val="3"/>
        <charset val="129"/>
        <scheme val="minor"/>
      </rPr>
      <t>적 함선 티어 선택 반드시 할것!</t>
    </r>
    <r>
      <rPr>
        <sz val="11"/>
        <color theme="1"/>
        <rFont val="맑은 고딕"/>
        <family val="2"/>
        <charset val="129"/>
        <scheme val="minor"/>
      </rPr>
      <t xml:space="preserve"> (적과 내 군함의 티어는 최대 ±2티어까지 매칭.)</t>
    </r>
    <phoneticPr fontId="6" type="noConversion"/>
  </si>
  <si>
    <r>
      <t xml:space="preserve">항공전함의 </t>
    </r>
    <r>
      <rPr>
        <b/>
        <sz val="11"/>
        <color rgb="FFFF0000"/>
        <rFont val="맑은 고딕"/>
        <family val="3"/>
        <charset val="129"/>
        <scheme val="minor"/>
      </rPr>
      <t>전함스킬</t>
    </r>
    <r>
      <rPr>
        <b/>
        <sz val="11"/>
        <color theme="1"/>
        <rFont val="맑은 고딕"/>
        <family val="3"/>
        <charset val="129"/>
        <scheme val="minor"/>
      </rPr>
      <t xml:space="preserve">-폭격전문가는 </t>
    </r>
    <r>
      <rPr>
        <b/>
        <sz val="11"/>
        <color rgb="FFFF0000"/>
        <rFont val="맑은 고딕"/>
        <family val="3"/>
        <charset val="129"/>
        <scheme val="minor"/>
      </rPr>
      <t xml:space="preserve">함재기에 적용 안됨. </t>
    </r>
    <r>
      <rPr>
        <b/>
        <sz val="11"/>
        <color theme="1"/>
        <rFont val="맑은 고딕"/>
        <family val="3"/>
        <charset val="129"/>
        <scheme val="minor"/>
      </rPr>
      <t>자동계산해줌.</t>
    </r>
    <phoneticPr fontId="6" type="noConversion"/>
  </si>
  <si>
    <r>
      <rPr>
        <b/>
        <sz val="14"/>
        <color theme="1"/>
        <rFont val="맑은 고딕"/>
        <family val="3"/>
        <charset val="129"/>
        <scheme val="minor"/>
      </rPr>
      <t>함재기로 공격화재확률 계산시</t>
    </r>
    <r>
      <rPr>
        <b/>
        <sz val="14"/>
        <color rgb="FF000000"/>
        <rFont val="맑은 고딕"/>
        <family val="3"/>
        <charset val="129"/>
        <scheme val="minor"/>
      </rPr>
      <t xml:space="preserve"> 참조. 공격기로켓과 폭격기고폭탄 계산을 따로 해야함. (또는 함재기순위 시트 참조.)</t>
    </r>
    <phoneticPr fontId="6" type="noConversion"/>
  </si>
  <si>
    <r>
      <rPr>
        <b/>
        <sz val="16"/>
        <color theme="9"/>
        <rFont val="맑은 고딕"/>
        <family val="3"/>
        <charset val="129"/>
        <scheme val="minor"/>
      </rPr>
      <t>구축함</t>
    </r>
    <r>
      <rPr>
        <b/>
        <sz val="16"/>
        <color theme="1"/>
        <rFont val="맑은 고딕"/>
        <family val="3"/>
        <charset val="129"/>
        <scheme val="minor"/>
      </rPr>
      <t xml:space="preserve"> </t>
    </r>
    <r>
      <rPr>
        <b/>
        <sz val="16"/>
        <color rgb="FFFF0000"/>
        <rFont val="맑은 고딕"/>
        <family val="3"/>
        <charset val="129"/>
        <scheme val="minor"/>
      </rPr>
      <t>포탑 풀업</t>
    </r>
    <r>
      <rPr>
        <b/>
        <sz val="16"/>
        <color theme="1"/>
        <rFont val="맑은 고딕"/>
        <family val="3"/>
        <charset val="129"/>
        <scheme val="minor"/>
      </rPr>
      <t xml:space="preserve"> 스펙</t>
    </r>
    <phoneticPr fontId="6" type="noConversion"/>
  </si>
  <si>
    <r>
      <rPr>
        <b/>
        <sz val="16"/>
        <color theme="8"/>
        <rFont val="맑은 고딕"/>
        <family val="3"/>
        <charset val="129"/>
        <scheme val="minor"/>
      </rPr>
      <t>순양함</t>
    </r>
    <r>
      <rPr>
        <b/>
        <sz val="16"/>
        <color theme="1"/>
        <rFont val="맑은 고딕"/>
        <family val="3"/>
        <charset val="129"/>
        <scheme val="minor"/>
      </rPr>
      <t xml:space="preserve"> </t>
    </r>
    <r>
      <rPr>
        <b/>
        <sz val="16"/>
        <color rgb="FFFF0000"/>
        <rFont val="맑은 고딕"/>
        <family val="3"/>
        <charset val="129"/>
        <scheme val="minor"/>
      </rPr>
      <t>포탑 풀업</t>
    </r>
    <r>
      <rPr>
        <b/>
        <sz val="16"/>
        <color theme="1"/>
        <rFont val="맑은 고딕"/>
        <family val="3"/>
        <charset val="129"/>
        <scheme val="minor"/>
      </rPr>
      <t xml:space="preserve"> 스펙</t>
    </r>
    <phoneticPr fontId="6" type="noConversion"/>
  </si>
  <si>
    <r>
      <rPr>
        <b/>
        <sz val="16"/>
        <color theme="5"/>
        <rFont val="맑은 고딕"/>
        <family val="3"/>
        <charset val="129"/>
        <scheme val="minor"/>
      </rPr>
      <t>함재기</t>
    </r>
    <r>
      <rPr>
        <b/>
        <sz val="16"/>
        <color theme="1"/>
        <rFont val="맑은 고딕"/>
        <family val="3"/>
        <charset val="129"/>
        <scheme val="minor"/>
      </rPr>
      <t xml:space="preserve"> </t>
    </r>
    <r>
      <rPr>
        <b/>
        <sz val="16"/>
        <color rgb="FFFF0000"/>
        <rFont val="맑은 고딕"/>
        <family val="3"/>
        <charset val="129"/>
        <scheme val="minor"/>
      </rPr>
      <t>(풀업)편대</t>
    </r>
    <r>
      <rPr>
        <b/>
        <sz val="16"/>
        <color theme="1"/>
        <rFont val="맑은 고딕"/>
        <family val="3"/>
        <charset val="129"/>
        <scheme val="minor"/>
      </rPr>
      <t xml:space="preserve"> 스펙</t>
    </r>
    <phoneticPr fontId="6" type="noConversion"/>
  </si>
  <si>
    <t>전체 항모, 항공전함 수 65척</t>
    <phoneticPr fontId="6" type="noConversion"/>
  </si>
  <si>
    <t>사족으로, 어뢰의 침수유발확률 계산기도 만들려고 했는데, 워쉽이 어뢰의 침수유발확률을 공개하지 않아서 제작불가능.</t>
    <phoneticPr fontId="6" type="noConversion"/>
  </si>
  <si>
    <t>45열까지 있음</t>
    <phoneticPr fontId="6" type="noConversion"/>
  </si>
  <si>
    <t>구 순 전 항모의 화재확률 등급표는 아래 시트 참조</t>
    <phoneticPr fontId="6" type="noConversion"/>
  </si>
  <si>
    <t>전함은 전탄명중 화재확률을 보는것이 더 좋음.</t>
    <phoneticPr fontId="6" type="noConversion"/>
  </si>
  <si>
    <r>
      <rPr>
        <b/>
        <sz val="16"/>
        <color rgb="FFC00000"/>
        <rFont val="맑은 고딕"/>
        <family val="3"/>
        <charset val="129"/>
        <scheme val="minor"/>
      </rPr>
      <t>전함</t>
    </r>
    <r>
      <rPr>
        <b/>
        <sz val="16"/>
        <color theme="1"/>
        <rFont val="맑은 고딕"/>
        <family val="3"/>
        <charset val="129"/>
        <scheme val="minor"/>
      </rPr>
      <t xml:space="preserve"> </t>
    </r>
    <r>
      <rPr>
        <b/>
        <sz val="16"/>
        <color rgb="FFFF0000"/>
        <rFont val="맑은 고딕"/>
        <family val="3"/>
        <charset val="129"/>
        <scheme val="minor"/>
      </rPr>
      <t>포탑 풀업</t>
    </r>
    <r>
      <rPr>
        <b/>
        <sz val="16"/>
        <color theme="1"/>
        <rFont val="맑은 고딕"/>
        <family val="3"/>
        <charset val="129"/>
        <scheme val="minor"/>
      </rPr>
      <t xml:space="preserve"> 스펙</t>
    </r>
    <phoneticPr fontId="6" type="noConversion"/>
  </si>
  <si>
    <r>
      <t xml:space="preserve">내 </t>
    </r>
    <r>
      <rPr>
        <b/>
        <sz val="16"/>
        <color theme="9"/>
        <rFont val="맑은 고딕"/>
        <family val="3"/>
        <charset val="129"/>
        <scheme val="minor"/>
      </rPr>
      <t>구축함</t>
    </r>
    <r>
      <rPr>
        <b/>
        <sz val="16"/>
        <color theme="1"/>
        <rFont val="맑은 고딕"/>
        <family val="3"/>
        <charset val="129"/>
        <scheme val="minor"/>
      </rPr>
      <t xml:space="preserve"> 스킬 여부</t>
    </r>
    <phoneticPr fontId="6" type="noConversion"/>
  </si>
  <si>
    <r>
      <t xml:space="preserve">내 </t>
    </r>
    <r>
      <rPr>
        <b/>
        <sz val="16"/>
        <color theme="8"/>
        <rFont val="맑은 고딕"/>
        <family val="3"/>
        <charset val="129"/>
        <scheme val="minor"/>
      </rPr>
      <t>순양함</t>
    </r>
    <r>
      <rPr>
        <b/>
        <sz val="16"/>
        <color theme="1"/>
        <rFont val="맑은 고딕"/>
        <family val="3"/>
        <charset val="129"/>
        <scheme val="minor"/>
      </rPr>
      <t xml:space="preserve"> 스킬 여부</t>
    </r>
    <phoneticPr fontId="6" type="noConversion"/>
  </si>
  <si>
    <r>
      <t xml:space="preserve">내 </t>
    </r>
    <r>
      <rPr>
        <b/>
        <sz val="16"/>
        <color rgb="FFC00000"/>
        <rFont val="맑은 고딕"/>
        <family val="3"/>
        <charset val="129"/>
        <scheme val="minor"/>
      </rPr>
      <t>전함</t>
    </r>
    <r>
      <rPr>
        <b/>
        <sz val="16"/>
        <color theme="1"/>
        <rFont val="맑은 고딕"/>
        <family val="3"/>
        <charset val="129"/>
        <scheme val="minor"/>
      </rPr>
      <t xml:space="preserve"> 스킬 여부</t>
    </r>
    <phoneticPr fontId="6" type="noConversion"/>
  </si>
  <si>
    <r>
      <t xml:space="preserve">내 </t>
    </r>
    <r>
      <rPr>
        <b/>
        <sz val="16"/>
        <color theme="5"/>
        <rFont val="맑은 고딕"/>
        <family val="3"/>
        <charset val="129"/>
        <scheme val="minor"/>
      </rPr>
      <t>항모</t>
    </r>
    <r>
      <rPr>
        <b/>
        <sz val="16"/>
        <color theme="1"/>
        <rFont val="맑은 고딕"/>
        <family val="3"/>
        <charset val="129"/>
        <scheme val="minor"/>
      </rPr>
      <t xml:space="preserve"> 스킬</t>
    </r>
    <phoneticPr fontId="6" type="noConversion"/>
  </si>
  <si>
    <t>색이 활성화되는 칸= 내가 어떤함선을 타야 선택한 티어의 적을 볼 수 있는지 보여주는 것임.</t>
    <phoneticPr fontId="6" type="noConversion"/>
  </si>
  <si>
    <t>화재 확률 엑셀 계산기 20230422 버전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</si>
</sst>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0.0000%"/>
    <numFmt numFmtId="177" formatCode="0.0000_ "/>
    <numFmt numFmtId="178" formatCode="&quot; &quot;0&quot; 티어&quot;"/>
    <numFmt numFmtId="179" formatCode="&quot; &quot;0&quot; (초군함)&quot;"/>
    <numFmt numFmtId="180" formatCode="General&quot; 티어&quot;"/>
    <numFmt numFmtId="181" formatCode="General&quot;초&quot;"/>
    <numFmt numFmtId="182" formatCode="General&quot;문&quot;"/>
    <numFmt numFmtId="183" formatCode="General&quot;%&quot;"/>
    <numFmt numFmtId="184" formatCode="General&quot;발&quot;"/>
    <numFmt numFmtId="185" formatCode="General&quot;편대&quot;"/>
  </numFmts>
  <fonts count="83">
    <font>
      <sz val="11"/>
      <color theme="1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26"/>
      <color rgb="FF000000"/>
      <name val="맑은 고딕"/>
      <family val="3"/>
      <charset val="129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1"/>
      <color theme="1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0"/>
      <color rgb="FF000000"/>
      <name val="돋움"/>
      <family val="3"/>
      <charset val="129"/>
    </font>
    <font>
      <sz val="20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1"/>
      <color rgb="FF00B050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ajor"/>
    </font>
    <font>
      <sz val="10"/>
      <color rgb="FF000000"/>
      <name val="돋움"/>
      <family val="3"/>
      <charset val="129"/>
    </font>
    <font>
      <sz val="10"/>
      <color theme="9"/>
      <name val="Arial"/>
      <family val="2"/>
    </font>
    <font>
      <sz val="10"/>
      <color theme="9"/>
      <name val="맑은 고딕"/>
      <family val="2"/>
      <charset val="129"/>
    </font>
    <font>
      <sz val="10"/>
      <color theme="9"/>
      <name val="맑은 고딕"/>
      <family val="2"/>
      <charset val="129"/>
      <scheme val="minor"/>
    </font>
    <font>
      <sz val="10"/>
      <color theme="9"/>
      <name val="맑은 고딕"/>
      <family val="3"/>
      <charset val="129"/>
      <scheme val="minor"/>
    </font>
    <font>
      <sz val="10"/>
      <color theme="9"/>
      <name val="Calibri"/>
      <family val="2"/>
    </font>
    <font>
      <sz val="11"/>
      <color theme="9"/>
      <name val="맑은 고딕"/>
      <family val="2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b/>
      <sz val="14"/>
      <color rgb="FF000000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sz val="11"/>
      <color rgb="FFFF0000"/>
      <name val="맑은 고딕"/>
      <family val="2"/>
      <charset val="129"/>
      <scheme val="minor"/>
    </font>
    <font>
      <b/>
      <sz val="16"/>
      <color rgb="FF000000"/>
      <name val="맑은 고딕"/>
      <family val="3"/>
      <charset val="129"/>
      <scheme val="minor"/>
    </font>
    <font>
      <sz val="11"/>
      <color theme="1"/>
      <name val="Meiryo UI"/>
      <family val="2"/>
      <charset val="128"/>
    </font>
    <font>
      <sz val="11"/>
      <color rgb="FF000000"/>
      <name val="돋움"/>
      <family val="3"/>
      <charset val="129"/>
    </font>
    <font>
      <sz val="11"/>
      <color theme="1"/>
      <name val="돋움"/>
      <family val="3"/>
      <charset val="129"/>
    </font>
    <font>
      <b/>
      <sz val="16"/>
      <color rgb="FFFF0000"/>
      <name val="맑은 고딕"/>
      <family val="3"/>
      <charset val="129"/>
      <scheme val="minor"/>
    </font>
    <font>
      <b/>
      <sz val="10"/>
      <color theme="9"/>
      <name val="맑은 고딕"/>
      <family val="3"/>
      <charset val="129"/>
      <scheme val="minor"/>
    </font>
    <font>
      <sz val="10"/>
      <color theme="1"/>
      <name val="Meiryo UI"/>
      <family val="2"/>
      <charset val="128"/>
    </font>
    <font>
      <sz val="10"/>
      <color theme="1"/>
      <name val="돋움"/>
      <family val="3"/>
      <charset val="129"/>
    </font>
    <font>
      <sz val="11"/>
      <color theme="6"/>
      <name val="맑은 고딕"/>
      <family val="2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Meiryo UI"/>
      <family val="2"/>
    </font>
    <font>
      <sz val="11"/>
      <name val="Meiryo UI"/>
      <family val="2"/>
    </font>
    <font>
      <sz val="11"/>
      <color rgb="FF000000"/>
      <name val="Meiryo UI"/>
      <family val="2"/>
    </font>
    <font>
      <sz val="11"/>
      <color rgb="FF2F2F2F"/>
      <name val="Meiryo UI"/>
      <family val="2"/>
    </font>
    <font>
      <sz val="11"/>
      <color rgb="FF373A3C"/>
      <name val="Meiryo UI"/>
      <family val="2"/>
    </font>
    <font>
      <b/>
      <sz val="11"/>
      <color theme="4"/>
      <name val="맑은 고딕"/>
      <family val="3"/>
      <charset val="129"/>
      <scheme val="minor"/>
    </font>
    <font>
      <b/>
      <sz val="11"/>
      <color rgb="FF7030A0"/>
      <name val="맑은 고딕"/>
      <family val="3"/>
      <charset val="129"/>
      <scheme val="minor"/>
    </font>
    <font>
      <b/>
      <sz val="11"/>
      <color theme="4" tint="-0.249977111117893"/>
      <name val="맑은 고딕"/>
      <family val="3"/>
      <charset val="129"/>
      <scheme val="minor"/>
    </font>
    <font>
      <b/>
      <sz val="11"/>
      <color theme="8"/>
      <name val="맑은 고딕"/>
      <family val="3"/>
      <charset val="129"/>
      <scheme val="minor"/>
    </font>
    <font>
      <b/>
      <sz val="11"/>
      <color theme="5"/>
      <name val="맑은 고딕"/>
      <family val="3"/>
      <charset val="129"/>
      <scheme val="minor"/>
    </font>
    <font>
      <b/>
      <sz val="11"/>
      <color rgb="FFC00000"/>
      <name val="맑은 고딕"/>
      <family val="3"/>
      <charset val="129"/>
      <scheme val="minor"/>
    </font>
    <font>
      <b/>
      <sz val="11"/>
      <color theme="9" tint="-0.249977111117893"/>
      <name val="맑은 고딕"/>
      <family val="3"/>
      <charset val="129"/>
      <scheme val="minor"/>
    </font>
    <font>
      <b/>
      <sz val="11"/>
      <color theme="7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ajor"/>
    </font>
    <font>
      <b/>
      <sz val="11"/>
      <color theme="6"/>
      <name val="맑은 고딕"/>
      <family val="2"/>
      <charset val="129"/>
      <scheme val="minor"/>
    </font>
    <font>
      <sz val="11"/>
      <color theme="6"/>
      <name val="맑은 고딕"/>
      <family val="2"/>
      <charset val="129"/>
      <scheme val="major"/>
    </font>
    <font>
      <sz val="11"/>
      <color theme="6"/>
      <name val="맑은 고딕"/>
      <family val="3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0"/>
      <color theme="1"/>
      <name val="Meiryo UI"/>
      <family val="2"/>
    </font>
    <font>
      <sz val="11"/>
      <color theme="6"/>
      <name val="Meiryo UI"/>
      <family val="2"/>
    </font>
    <font>
      <sz val="11"/>
      <color theme="6"/>
      <name val="돋움"/>
      <family val="3"/>
      <charset val="129"/>
    </font>
    <font>
      <sz val="10"/>
      <color rgb="FF00000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11"/>
      <color theme="6"/>
      <name val="맑은 고딕"/>
      <family val="3"/>
      <charset val="129"/>
    </font>
    <font>
      <sz val="11"/>
      <color rgb="FF373A3C"/>
      <name val="맑은 고딕"/>
      <family val="3"/>
      <charset val="129"/>
      <scheme val="major"/>
    </font>
    <font>
      <sz val="11"/>
      <color rgb="FF2F2F2F"/>
      <name val="맑은 고딕"/>
      <family val="3"/>
      <charset val="129"/>
      <scheme val="major"/>
    </font>
    <font>
      <sz val="11"/>
      <color theme="6"/>
      <name val="맑은 고딕"/>
      <family val="3"/>
      <charset val="129"/>
      <scheme val="major"/>
    </font>
    <font>
      <sz val="11"/>
      <color rgb="FFFF0000"/>
      <name val="Meiryo UI"/>
      <family val="2"/>
    </font>
    <font>
      <sz val="11"/>
      <color rgb="FFFF0000"/>
      <name val="Meiryo UI"/>
      <family val="2"/>
      <charset val="128"/>
    </font>
    <font>
      <sz val="11"/>
      <color rgb="FF2F2F2F"/>
      <name val="돋움"/>
      <family val="3"/>
      <charset val="129"/>
    </font>
    <font>
      <sz val="14"/>
      <color theme="1"/>
      <name val="맑은 고딕"/>
      <family val="3"/>
      <charset val="129"/>
      <scheme val="major"/>
    </font>
    <font>
      <sz val="11"/>
      <color rgb="FFFF0000"/>
      <name val="돋움"/>
      <family val="3"/>
      <charset val="129"/>
    </font>
    <font>
      <b/>
      <sz val="11"/>
      <color theme="1"/>
      <name val="맑은 고딕"/>
      <family val="3"/>
      <charset val="129"/>
      <scheme val="major"/>
    </font>
    <font>
      <b/>
      <sz val="11"/>
      <color rgb="FF373A3C"/>
      <name val="맑은 고딕"/>
      <family val="3"/>
      <charset val="129"/>
      <scheme val="major"/>
    </font>
    <font>
      <b/>
      <sz val="11"/>
      <color rgb="FF2F2F2F"/>
      <name val="맑은 고딕"/>
      <family val="3"/>
      <charset val="129"/>
      <scheme val="major"/>
    </font>
    <font>
      <b/>
      <sz val="16"/>
      <color theme="9"/>
      <name val="맑은 고딕"/>
      <family val="3"/>
      <charset val="129"/>
      <scheme val="minor"/>
    </font>
    <font>
      <b/>
      <sz val="16"/>
      <color theme="8"/>
      <name val="맑은 고딕"/>
      <family val="3"/>
      <charset val="129"/>
      <scheme val="minor"/>
    </font>
    <font>
      <b/>
      <sz val="16"/>
      <color theme="5"/>
      <name val="맑은 고딕"/>
      <family val="3"/>
      <charset val="129"/>
      <scheme val="minor"/>
    </font>
    <font>
      <b/>
      <sz val="14"/>
      <color theme="8"/>
      <name val="맑은 고딕"/>
      <family val="3"/>
      <charset val="129"/>
      <scheme val="minor"/>
    </font>
    <font>
      <b/>
      <sz val="14"/>
      <color theme="9"/>
      <name val="맑은 고딕"/>
      <family val="3"/>
      <charset val="129"/>
      <scheme val="minor"/>
    </font>
    <font>
      <b/>
      <sz val="14"/>
      <color rgb="FFC00000"/>
      <name val="맑은 고딕"/>
      <family val="3"/>
      <charset val="129"/>
      <scheme val="minor"/>
    </font>
    <font>
      <b/>
      <sz val="16"/>
      <color rgb="FFC00000"/>
      <name val="맑은 고딕"/>
      <family val="3"/>
      <charset val="129"/>
      <scheme val="minor"/>
    </font>
    <font>
      <b/>
      <sz val="14"/>
      <color theme="5"/>
      <name val="맑은 고딕"/>
      <family val="3"/>
      <charset val="129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4B084"/>
        <bgColor rgb="FF000000"/>
      </patternFill>
    </fill>
    <fill>
      <patternFill patternType="solid">
        <fgColor rgb="FFFCE4D6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97FFD5"/>
        <bgColor indexed="64"/>
      </patternFill>
    </fill>
    <fill>
      <patternFill patternType="solid">
        <fgColor rgb="FF97FFD5"/>
        <bgColor rgb="FF000000"/>
      </patternFill>
    </fill>
    <fill>
      <patternFill patternType="solid">
        <fgColor rgb="FFFFA3A3"/>
        <bgColor indexed="64"/>
      </patternFill>
    </fill>
    <fill>
      <patternFill patternType="solid">
        <fgColor rgb="FFF8FF9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CBB2"/>
        <bgColor indexed="64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rgb="FFFF0000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ck">
        <color rgb="FFFF0000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/>
      <top/>
      <bottom/>
      <diagonal/>
    </border>
    <border>
      <left style="thick">
        <color rgb="FFFF0000"/>
      </left>
      <right style="thin">
        <color theme="1"/>
      </right>
      <top style="thin">
        <color theme="1"/>
      </top>
      <bottom style="thick">
        <color rgb="FFFF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ck">
        <color rgb="FFFF0000"/>
      </bottom>
      <diagonal/>
    </border>
    <border>
      <left style="thin">
        <color theme="1"/>
      </left>
      <right style="thick">
        <color rgb="FFFF0000"/>
      </right>
      <top style="thin">
        <color theme="1"/>
      </top>
      <bottom style="thick">
        <color rgb="FFFF0000"/>
      </bottom>
      <diagonal/>
    </border>
    <border>
      <left style="thin">
        <color auto="1"/>
      </left>
      <right style="thick">
        <color rgb="FFFFC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rgb="FFFFC000"/>
      </right>
      <top style="thin">
        <color auto="1"/>
      </top>
      <bottom style="thick">
        <color rgb="FFFFC000"/>
      </bottom>
      <diagonal/>
    </border>
    <border>
      <left style="thick">
        <color rgb="FFFFC000"/>
      </left>
      <right/>
      <top style="thick">
        <color rgb="FFFFC000"/>
      </top>
      <bottom style="thin">
        <color auto="1"/>
      </bottom>
      <diagonal/>
    </border>
    <border>
      <left/>
      <right/>
      <top style="thick">
        <color rgb="FFFFC000"/>
      </top>
      <bottom style="thin">
        <color auto="1"/>
      </bottom>
      <diagonal/>
    </border>
    <border>
      <left/>
      <right style="thick">
        <color rgb="FFFFC000"/>
      </right>
      <top style="thick">
        <color rgb="FFFFC000"/>
      </top>
      <bottom style="thin">
        <color auto="1"/>
      </bottom>
      <diagonal/>
    </border>
    <border>
      <left style="thick">
        <color rgb="FFFFC000"/>
      </left>
      <right/>
      <top style="thin">
        <color auto="1"/>
      </top>
      <bottom style="thin">
        <color auto="1"/>
      </bottom>
      <diagonal/>
    </border>
    <border>
      <left style="thick">
        <color rgb="FFFFC000"/>
      </left>
      <right/>
      <top style="thin">
        <color auto="1"/>
      </top>
      <bottom style="thick">
        <color rgb="FFFFC000"/>
      </bottom>
      <diagonal/>
    </border>
    <border>
      <left/>
      <right style="thin">
        <color auto="1"/>
      </right>
      <top style="thin">
        <color auto="1"/>
      </top>
      <bottom style="thick">
        <color rgb="FFFFC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FF000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ck">
        <color rgb="FFFF0000"/>
      </right>
      <top/>
      <bottom style="thin">
        <color theme="1"/>
      </bottom>
      <diagonal/>
    </border>
    <border>
      <left style="thick">
        <color rgb="FFFF0000"/>
      </left>
      <right style="thick">
        <color rgb="FFFF0000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theme="7"/>
      </left>
      <right/>
      <top style="thick">
        <color theme="7"/>
      </top>
      <bottom/>
      <diagonal/>
    </border>
    <border>
      <left/>
      <right/>
      <top style="thick">
        <color theme="7"/>
      </top>
      <bottom/>
      <diagonal/>
    </border>
    <border>
      <left/>
      <right style="thick">
        <color theme="7"/>
      </right>
      <top style="thick">
        <color theme="7"/>
      </top>
      <bottom/>
      <diagonal/>
    </border>
    <border>
      <left style="thick">
        <color theme="7"/>
      </left>
      <right/>
      <top/>
      <bottom style="thick">
        <color theme="7"/>
      </bottom>
      <diagonal/>
    </border>
    <border>
      <left/>
      <right/>
      <top/>
      <bottom style="thick">
        <color theme="7"/>
      </bottom>
      <diagonal/>
    </border>
    <border>
      <left/>
      <right style="thick">
        <color theme="7"/>
      </right>
      <top/>
      <bottom style="thick">
        <color theme="7"/>
      </bottom>
      <diagonal/>
    </border>
    <border>
      <left style="thick">
        <color theme="9"/>
      </left>
      <right/>
      <top style="thick">
        <color theme="9"/>
      </top>
      <bottom/>
      <diagonal/>
    </border>
    <border>
      <left/>
      <right/>
      <top style="thick">
        <color theme="9"/>
      </top>
      <bottom/>
      <diagonal/>
    </border>
    <border>
      <left/>
      <right style="thick">
        <color theme="9"/>
      </right>
      <top style="thick">
        <color theme="9"/>
      </top>
      <bottom/>
      <diagonal/>
    </border>
    <border>
      <left style="thick">
        <color theme="9"/>
      </left>
      <right/>
      <top/>
      <bottom/>
      <diagonal/>
    </border>
    <border>
      <left/>
      <right style="thick">
        <color theme="9"/>
      </right>
      <top/>
      <bottom/>
      <diagonal/>
    </border>
    <border>
      <left style="thick">
        <color theme="9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ck">
        <color theme="9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ck">
        <color theme="9"/>
      </right>
      <top/>
      <bottom/>
      <diagonal/>
    </border>
    <border>
      <left style="thick">
        <color theme="9"/>
      </left>
      <right/>
      <top/>
      <bottom style="thick">
        <color theme="9"/>
      </bottom>
      <diagonal/>
    </border>
    <border>
      <left/>
      <right/>
      <top/>
      <bottom style="thick">
        <color theme="9"/>
      </bottom>
      <diagonal/>
    </border>
    <border>
      <left/>
      <right style="thick">
        <color theme="9"/>
      </right>
      <top/>
      <bottom style="thick">
        <color theme="9"/>
      </bottom>
      <diagonal/>
    </border>
    <border>
      <left style="thick">
        <color theme="8"/>
      </left>
      <right/>
      <top style="thick">
        <color theme="8"/>
      </top>
      <bottom/>
      <diagonal/>
    </border>
    <border>
      <left/>
      <right/>
      <top style="thick">
        <color theme="8"/>
      </top>
      <bottom/>
      <diagonal/>
    </border>
    <border>
      <left/>
      <right style="thick">
        <color theme="8"/>
      </right>
      <top style="thick">
        <color theme="8"/>
      </top>
      <bottom/>
      <diagonal/>
    </border>
    <border>
      <left style="thick">
        <color theme="8"/>
      </left>
      <right/>
      <top/>
      <bottom/>
      <diagonal/>
    </border>
    <border>
      <left/>
      <right style="thick">
        <color theme="8"/>
      </right>
      <top/>
      <bottom/>
      <diagonal/>
    </border>
    <border>
      <left style="thick">
        <color theme="8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ck">
        <color theme="8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ck">
        <color theme="8"/>
      </right>
      <top/>
      <bottom/>
      <diagonal/>
    </border>
    <border>
      <left style="thick">
        <color theme="8"/>
      </left>
      <right/>
      <top/>
      <bottom style="thick">
        <color theme="8"/>
      </bottom>
      <diagonal/>
    </border>
    <border>
      <left/>
      <right/>
      <top/>
      <bottom style="thick">
        <color theme="8"/>
      </bottom>
      <diagonal/>
    </border>
    <border>
      <left/>
      <right style="thick">
        <color theme="8"/>
      </right>
      <top/>
      <bottom style="thick">
        <color theme="8"/>
      </bottom>
      <diagonal/>
    </border>
    <border>
      <left style="thick">
        <color theme="5"/>
      </left>
      <right/>
      <top style="thick">
        <color theme="5"/>
      </top>
      <bottom/>
      <diagonal/>
    </border>
    <border>
      <left/>
      <right/>
      <top style="thick">
        <color theme="5"/>
      </top>
      <bottom/>
      <diagonal/>
    </border>
    <border>
      <left/>
      <right style="thick">
        <color theme="5"/>
      </right>
      <top style="thick">
        <color theme="5"/>
      </top>
      <bottom/>
      <diagonal/>
    </border>
    <border>
      <left style="thick">
        <color theme="5"/>
      </left>
      <right/>
      <top/>
      <bottom/>
      <diagonal/>
    </border>
    <border>
      <left/>
      <right style="thick">
        <color theme="5"/>
      </right>
      <top/>
      <bottom/>
      <diagonal/>
    </border>
    <border>
      <left style="thick">
        <color theme="5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theme="5"/>
      </right>
      <top style="thin">
        <color auto="1"/>
      </top>
      <bottom style="thin">
        <color auto="1"/>
      </bottom>
      <diagonal/>
    </border>
    <border>
      <left/>
      <right style="thick">
        <color theme="5"/>
      </right>
      <top/>
      <bottom style="thin">
        <color auto="1"/>
      </bottom>
      <diagonal/>
    </border>
    <border>
      <left style="thick">
        <color theme="5"/>
      </left>
      <right/>
      <top/>
      <bottom style="thick">
        <color theme="5"/>
      </bottom>
      <diagonal/>
    </border>
    <border>
      <left/>
      <right/>
      <top/>
      <bottom style="thick">
        <color theme="5"/>
      </bottom>
      <diagonal/>
    </border>
    <border>
      <left/>
      <right style="thick">
        <color theme="5"/>
      </right>
      <top/>
      <bottom style="thick">
        <color theme="5"/>
      </bottom>
      <diagonal/>
    </border>
    <border>
      <left style="thick">
        <color rgb="FFC00000"/>
      </left>
      <right/>
      <top style="thick">
        <color rgb="FFC00000"/>
      </top>
      <bottom/>
      <diagonal/>
    </border>
    <border>
      <left/>
      <right/>
      <top style="thick">
        <color rgb="FFC00000"/>
      </top>
      <bottom/>
      <diagonal/>
    </border>
    <border>
      <left/>
      <right style="thick">
        <color rgb="FFC00000"/>
      </right>
      <top style="thick">
        <color rgb="FFC00000"/>
      </top>
      <bottom/>
      <diagonal/>
    </border>
    <border>
      <left style="thick">
        <color rgb="FFC00000"/>
      </left>
      <right/>
      <top/>
      <bottom/>
      <diagonal/>
    </border>
    <border>
      <left/>
      <right style="thick">
        <color rgb="FFC00000"/>
      </right>
      <top/>
      <bottom/>
      <diagonal/>
    </border>
    <border>
      <left style="thick">
        <color rgb="FFC00000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ck">
        <color rgb="FFC00000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ck">
        <color rgb="FFC00000"/>
      </right>
      <top/>
      <bottom/>
      <diagonal/>
    </border>
    <border>
      <left style="thick">
        <color rgb="FFC00000"/>
      </left>
      <right/>
      <top/>
      <bottom style="thick">
        <color rgb="FFC00000"/>
      </bottom>
      <diagonal/>
    </border>
    <border>
      <left/>
      <right/>
      <top/>
      <bottom style="thick">
        <color rgb="FFC00000"/>
      </bottom>
      <diagonal/>
    </border>
    <border>
      <left/>
      <right style="thick">
        <color rgb="FFC00000"/>
      </right>
      <top/>
      <bottom style="thick">
        <color rgb="FFC00000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413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Alignment="1"/>
    <xf numFmtId="0" fontId="3" fillId="2" borderId="1" xfId="0" applyFont="1" applyFill="1" applyBorder="1" applyAlignment="1">
      <alignment horizontal="center" vertical="center" wrapText="1"/>
    </xf>
    <xf numFmtId="0" fontId="13" fillId="0" borderId="0" xfId="0" applyFont="1">
      <alignment vertical="center"/>
    </xf>
    <xf numFmtId="0" fontId="0" fillId="0" borderId="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15" fillId="3" borderId="1" xfId="0" quotePrefix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19" fillId="0" borderId="6" xfId="0" applyFont="1" applyFill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18" fillId="0" borderId="5" xfId="0" applyFont="1" applyFill="1" applyBorder="1" applyAlignment="1">
      <alignment horizontal="left" vertical="center"/>
    </xf>
    <xf numFmtId="0" fontId="18" fillId="0" borderId="18" xfId="0" applyFont="1" applyFill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1" fillId="5" borderId="16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5" fillId="0" borderId="20" xfId="1" applyBorder="1" applyAlignment="1">
      <alignment horizontal="left"/>
    </xf>
    <xf numFmtId="0" fontId="0" fillId="5" borderId="17" xfId="0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2" fillId="5" borderId="22" xfId="0" applyFont="1" applyFill="1" applyBorder="1" applyAlignment="1">
      <alignment horizontal="center" vertical="center"/>
    </xf>
    <xf numFmtId="0" fontId="12" fillId="5" borderId="2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78" fontId="4" fillId="3" borderId="1" xfId="0" applyNumberFormat="1" applyFont="1" applyFill="1" applyBorder="1" applyAlignment="1">
      <alignment horizontal="center" vertical="center" wrapText="1"/>
    </xf>
    <xf numFmtId="179" fontId="4" fillId="3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4" borderId="24" xfId="0" applyNumberFormat="1" applyFill="1" applyBorder="1" applyAlignment="1">
      <alignment horizontal="left" vertical="center"/>
    </xf>
    <xf numFmtId="177" fontId="0" fillId="4" borderId="25" xfId="0" applyNumberFormat="1" applyFill="1" applyBorder="1" applyAlignment="1">
      <alignment horizontal="left" vertical="center"/>
    </xf>
    <xf numFmtId="0" fontId="0" fillId="0" borderId="38" xfId="0" applyBorder="1" applyAlignment="1">
      <alignment horizontal="right" vertical="center"/>
    </xf>
    <xf numFmtId="0" fontId="9" fillId="0" borderId="0" xfId="0" applyFont="1" applyBorder="1" applyAlignment="1">
      <alignment horizontal="center"/>
    </xf>
    <xf numFmtId="0" fontId="0" fillId="0" borderId="40" xfId="0" applyBorder="1" applyAlignment="1">
      <alignment horizontal="left" vertical="center"/>
    </xf>
    <xf numFmtId="0" fontId="0" fillId="4" borderId="40" xfId="0" applyFill="1" applyBorder="1" applyAlignment="1">
      <alignment horizontal="left" vertical="center"/>
    </xf>
    <xf numFmtId="0" fontId="1" fillId="4" borderId="40" xfId="0" applyFont="1" applyFill="1" applyBorder="1" applyAlignment="1">
      <alignment horizontal="left"/>
    </xf>
    <xf numFmtId="0" fontId="18" fillId="0" borderId="19" xfId="0" applyFont="1" applyFill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0" fillId="0" borderId="0" xfId="0" applyFill="1" applyBorder="1">
      <alignment vertical="center"/>
    </xf>
    <xf numFmtId="176" fontId="0" fillId="0" borderId="40" xfId="0" applyNumberFormat="1" applyFill="1" applyBorder="1" applyAlignment="1">
      <alignment horizontal="center" vertical="center"/>
    </xf>
    <xf numFmtId="177" fontId="0" fillId="0" borderId="40" xfId="0" applyNumberFormat="1" applyFill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180" fontId="0" fillId="0" borderId="40" xfId="0" applyNumberFormat="1" applyBorder="1" applyAlignment="1">
      <alignment horizontal="center" vertical="center"/>
    </xf>
    <xf numFmtId="180" fontId="10" fillId="0" borderId="40" xfId="0" applyNumberFormat="1" applyFont="1" applyFill="1" applyBorder="1" applyAlignment="1">
      <alignment horizontal="center" vertical="center"/>
    </xf>
    <xf numFmtId="181" fontId="12" fillId="0" borderId="40" xfId="0" applyNumberFormat="1" applyFont="1" applyFill="1" applyBorder="1" applyAlignment="1">
      <alignment horizontal="center" vertical="center"/>
    </xf>
    <xf numFmtId="182" fontId="12" fillId="0" borderId="40" xfId="0" applyNumberFormat="1" applyFont="1" applyFill="1" applyBorder="1" applyAlignment="1">
      <alignment horizontal="center" vertical="center"/>
    </xf>
    <xf numFmtId="183" fontId="12" fillId="0" borderId="40" xfId="0" applyNumberFormat="1" applyFont="1" applyFill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35" fillId="0" borderId="6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left" vertical="center"/>
    </xf>
    <xf numFmtId="0" fontId="36" fillId="0" borderId="40" xfId="0" applyFont="1" applyBorder="1" applyAlignment="1">
      <alignment horizontal="center" vertical="center"/>
    </xf>
    <xf numFmtId="180" fontId="38" fillId="0" borderId="40" xfId="0" applyNumberFormat="1" applyFont="1" applyBorder="1" applyAlignment="1">
      <alignment horizontal="center" vertical="center"/>
    </xf>
    <xf numFmtId="180" fontId="0" fillId="0" borderId="40" xfId="0" applyNumberFormat="1" applyFont="1" applyBorder="1" applyAlignment="1">
      <alignment horizontal="center" vertical="center"/>
    </xf>
    <xf numFmtId="176" fontId="0" fillId="0" borderId="40" xfId="0" applyNumberFormat="1" applyFont="1" applyFill="1" applyBorder="1" applyAlignment="1">
      <alignment horizontal="center" vertical="center"/>
    </xf>
    <xf numFmtId="177" fontId="0" fillId="0" borderId="40" xfId="0" applyNumberFormat="1" applyFont="1" applyFill="1" applyBorder="1" applyAlignment="1">
      <alignment horizontal="center" vertical="center"/>
    </xf>
    <xf numFmtId="181" fontId="10" fillId="0" borderId="40" xfId="0" applyNumberFormat="1" applyFont="1" applyFill="1" applyBorder="1" applyAlignment="1">
      <alignment horizontal="center" vertical="center"/>
    </xf>
    <xf numFmtId="182" fontId="10" fillId="0" borderId="40" xfId="0" applyNumberFormat="1" applyFont="1" applyFill="1" applyBorder="1" applyAlignment="1">
      <alignment horizontal="center" vertical="center"/>
    </xf>
    <xf numFmtId="183" fontId="10" fillId="0" borderId="40" xfId="0" applyNumberFormat="1" applyFont="1" applyFill="1" applyBorder="1" applyAlignment="1">
      <alignment horizontal="center" vertical="center"/>
    </xf>
    <xf numFmtId="0" fontId="40" fillId="0" borderId="40" xfId="0" applyFont="1" applyFill="1" applyBorder="1" applyAlignment="1">
      <alignment horizontal="center" vertical="center"/>
    </xf>
    <xf numFmtId="0" fontId="41" fillId="0" borderId="40" xfId="0" applyFont="1" applyFill="1" applyBorder="1" applyAlignment="1">
      <alignment horizontal="center" vertical="center"/>
    </xf>
    <xf numFmtId="0" fontId="42" fillId="0" borderId="40" xfId="0" applyFont="1" applyFill="1" applyBorder="1" applyAlignment="1">
      <alignment horizontal="center"/>
    </xf>
    <xf numFmtId="0" fontId="40" fillId="0" borderId="0" xfId="0" applyFont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23" fillId="0" borderId="40" xfId="0" applyFont="1" applyBorder="1" applyAlignment="1">
      <alignment horizontal="left" vertical="center"/>
    </xf>
    <xf numFmtId="180" fontId="45" fillId="0" borderId="40" xfId="0" applyNumberFormat="1" applyFont="1" applyBorder="1" applyAlignment="1">
      <alignment horizontal="center" vertical="center"/>
    </xf>
    <xf numFmtId="180" fontId="46" fillId="0" borderId="40" xfId="0" applyNumberFormat="1" applyFont="1" applyBorder="1" applyAlignment="1">
      <alignment horizontal="center" vertical="center"/>
    </xf>
    <xf numFmtId="180" fontId="47" fillId="0" borderId="40" xfId="0" applyNumberFormat="1" applyFont="1" applyBorder="1" applyAlignment="1">
      <alignment horizontal="center" vertical="center"/>
    </xf>
    <xf numFmtId="180" fontId="23" fillId="0" borderId="40" xfId="0" applyNumberFormat="1" applyFont="1" applyBorder="1" applyAlignment="1">
      <alignment horizontal="center" vertical="center"/>
    </xf>
    <xf numFmtId="180" fontId="22" fillId="0" borderId="40" xfId="0" applyNumberFormat="1" applyFont="1" applyBorder="1" applyAlignment="1">
      <alignment horizontal="center" vertical="center"/>
    </xf>
    <xf numFmtId="180" fontId="49" fillId="0" borderId="40" xfId="0" applyNumberFormat="1" applyFont="1" applyBorder="1" applyAlignment="1">
      <alignment horizontal="center" vertical="center"/>
    </xf>
    <xf numFmtId="180" fontId="50" fillId="0" borderId="40" xfId="0" applyNumberFormat="1" applyFont="1" applyBorder="1" applyAlignment="1">
      <alignment horizontal="center" vertical="center"/>
    </xf>
    <xf numFmtId="0" fontId="23" fillId="0" borderId="0" xfId="0" applyFont="1">
      <alignment vertical="center"/>
    </xf>
    <xf numFmtId="180" fontId="0" fillId="12" borderId="40" xfId="0" applyNumberFormat="1" applyFont="1" applyFill="1" applyBorder="1" applyAlignment="1">
      <alignment horizontal="center" vertical="center"/>
    </xf>
    <xf numFmtId="181" fontId="10" fillId="12" borderId="40" xfId="0" applyNumberFormat="1" applyFont="1" applyFill="1" applyBorder="1" applyAlignment="1">
      <alignment horizontal="center" vertical="center"/>
    </xf>
    <xf numFmtId="182" fontId="10" fillId="12" borderId="40" xfId="0" applyNumberFormat="1" applyFont="1" applyFill="1" applyBorder="1" applyAlignment="1">
      <alignment horizontal="center" vertical="center"/>
    </xf>
    <xf numFmtId="183" fontId="10" fillId="12" borderId="40" xfId="0" applyNumberFormat="1" applyFont="1" applyFill="1" applyBorder="1" applyAlignment="1">
      <alignment horizontal="center" vertical="center"/>
    </xf>
    <xf numFmtId="181" fontId="12" fillId="6" borderId="16" xfId="0" applyNumberFormat="1" applyFont="1" applyFill="1" applyBorder="1" applyAlignment="1">
      <alignment horizontal="center" vertical="center"/>
    </xf>
    <xf numFmtId="184" fontId="12" fillId="6" borderId="16" xfId="0" applyNumberFormat="1" applyFont="1" applyFill="1" applyBorder="1" applyAlignment="1">
      <alignment horizontal="center" vertical="center"/>
    </xf>
    <xf numFmtId="183" fontId="12" fillId="6" borderId="17" xfId="0" applyNumberFormat="1" applyFont="1" applyFill="1" applyBorder="1" applyAlignment="1">
      <alignment horizontal="center" vertical="center"/>
    </xf>
    <xf numFmtId="180" fontId="54" fillId="0" borderId="40" xfId="0" applyNumberFormat="1" applyFont="1" applyBorder="1" applyAlignment="1">
      <alignment horizontal="center" vertical="center"/>
    </xf>
    <xf numFmtId="0" fontId="55" fillId="0" borderId="40" xfId="0" applyFont="1" applyBorder="1" applyAlignment="1">
      <alignment horizontal="center" vertical="center"/>
    </xf>
    <xf numFmtId="181" fontId="56" fillId="0" borderId="40" xfId="0" applyNumberFormat="1" applyFont="1" applyFill="1" applyBorder="1" applyAlignment="1">
      <alignment horizontal="center" vertical="center"/>
    </xf>
    <xf numFmtId="182" fontId="56" fillId="0" borderId="40" xfId="0" applyNumberFormat="1" applyFont="1" applyFill="1" applyBorder="1" applyAlignment="1">
      <alignment horizontal="center" vertical="center"/>
    </xf>
    <xf numFmtId="183" fontId="56" fillId="0" borderId="40" xfId="0" applyNumberFormat="1" applyFont="1" applyFill="1" applyBorder="1" applyAlignment="1">
      <alignment horizontal="center" vertical="center"/>
    </xf>
    <xf numFmtId="0" fontId="5" fillId="0" borderId="0" xfId="1">
      <alignment vertical="center"/>
    </xf>
    <xf numFmtId="0" fontId="58" fillId="0" borderId="4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176" fontId="0" fillId="0" borderId="41" xfId="0" applyNumberFormat="1" applyFont="1" applyFill="1" applyBorder="1" applyAlignment="1">
      <alignment horizontal="center" vertical="center"/>
    </xf>
    <xf numFmtId="177" fontId="0" fillId="0" borderId="41" xfId="0" applyNumberFormat="1" applyFont="1" applyFill="1" applyBorder="1" applyAlignment="1">
      <alignment horizontal="center" vertical="center"/>
    </xf>
    <xf numFmtId="180" fontId="0" fillId="0" borderId="0" xfId="0" applyNumberFormat="1" applyFont="1" applyBorder="1" applyAlignment="1">
      <alignment horizontal="center" vertical="center"/>
    </xf>
    <xf numFmtId="180" fontId="57" fillId="0" borderId="0" xfId="0" applyNumberFormat="1" applyFont="1" applyBorder="1" applyAlignment="1">
      <alignment horizontal="center" vertical="center"/>
    </xf>
    <xf numFmtId="181" fontId="10" fillId="0" borderId="0" xfId="0" applyNumberFormat="1" applyFont="1" applyFill="1" applyBorder="1" applyAlignment="1">
      <alignment horizontal="center" vertical="center"/>
    </xf>
    <xf numFmtId="182" fontId="10" fillId="0" borderId="0" xfId="0" applyNumberFormat="1" applyFont="1" applyFill="1" applyBorder="1" applyAlignment="1">
      <alignment horizontal="center" vertical="center"/>
    </xf>
    <xf numFmtId="183" fontId="1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180" fontId="57" fillId="0" borderId="19" xfId="0" applyNumberFormat="1" applyFont="1" applyBorder="1" applyAlignment="1">
      <alignment horizontal="center" vertical="center"/>
    </xf>
    <xf numFmtId="181" fontId="10" fillId="0" borderId="19" xfId="0" applyNumberFormat="1" applyFont="1" applyFill="1" applyBorder="1" applyAlignment="1">
      <alignment horizontal="center" vertical="center"/>
    </xf>
    <xf numFmtId="182" fontId="10" fillId="0" borderId="19" xfId="0" applyNumberFormat="1" applyFont="1" applyFill="1" applyBorder="1" applyAlignment="1">
      <alignment horizontal="center" vertical="center"/>
    </xf>
    <xf numFmtId="183" fontId="10" fillId="0" borderId="19" xfId="0" applyNumberFormat="1" applyFont="1" applyFill="1" applyBorder="1" applyAlignment="1">
      <alignment horizontal="center" vertical="center"/>
    </xf>
    <xf numFmtId="176" fontId="0" fillId="0" borderId="19" xfId="0" applyNumberFormat="1" applyFont="1" applyFill="1" applyBorder="1" applyAlignment="1">
      <alignment horizontal="center" vertical="center"/>
    </xf>
    <xf numFmtId="177" fontId="0" fillId="0" borderId="19" xfId="0" applyNumberFormat="1" applyFont="1" applyFill="1" applyBorder="1" applyAlignment="1">
      <alignment horizontal="center" vertical="center"/>
    </xf>
    <xf numFmtId="180" fontId="38" fillId="0" borderId="41" xfId="0" applyNumberFormat="1" applyFont="1" applyBorder="1" applyAlignment="1">
      <alignment horizontal="center" vertical="center"/>
    </xf>
    <xf numFmtId="180" fontId="54" fillId="0" borderId="41" xfId="0" applyNumberFormat="1" applyFont="1" applyBorder="1" applyAlignment="1">
      <alignment horizontal="center" vertical="center"/>
    </xf>
    <xf numFmtId="181" fontId="56" fillId="0" borderId="41" xfId="0" applyNumberFormat="1" applyFont="1" applyFill="1" applyBorder="1" applyAlignment="1">
      <alignment horizontal="center" vertical="center"/>
    </xf>
    <xf numFmtId="182" fontId="56" fillId="0" borderId="41" xfId="0" applyNumberFormat="1" applyFont="1" applyFill="1" applyBorder="1" applyAlignment="1">
      <alignment horizontal="center" vertical="center"/>
    </xf>
    <xf numFmtId="183" fontId="56" fillId="0" borderId="41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" vertical="center"/>
    </xf>
    <xf numFmtId="183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59" fillId="0" borderId="4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0" fillId="12" borderId="40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>
      <alignment vertical="center"/>
    </xf>
    <xf numFmtId="180" fontId="48" fillId="0" borderId="40" xfId="0" applyNumberFormat="1" applyFont="1" applyBorder="1" applyAlignment="1">
      <alignment horizontal="center" vertical="center"/>
    </xf>
    <xf numFmtId="0" fontId="59" fillId="0" borderId="41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180" fontId="23" fillId="0" borderId="19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180" fontId="22" fillId="0" borderId="0" xfId="0" applyNumberFormat="1" applyFont="1" applyBorder="1" applyAlignment="1">
      <alignment horizontal="center" vertical="center"/>
    </xf>
    <xf numFmtId="181" fontId="12" fillId="0" borderId="0" xfId="0" applyNumberFormat="1" applyFont="1" applyFill="1" applyBorder="1" applyAlignment="1">
      <alignment horizontal="center" vertical="center"/>
    </xf>
    <xf numFmtId="182" fontId="12" fillId="0" borderId="0" xfId="0" applyNumberFormat="1" applyFont="1" applyFill="1" applyBorder="1" applyAlignment="1">
      <alignment horizontal="center" vertical="center"/>
    </xf>
    <xf numFmtId="183" fontId="12" fillId="0" borderId="0" xfId="0" applyNumberFormat="1" applyFont="1" applyFill="1" applyBorder="1" applyAlignment="1">
      <alignment horizontal="center" vertical="center"/>
    </xf>
    <xf numFmtId="180" fontId="23" fillId="0" borderId="0" xfId="0" applyNumberFormat="1" applyFont="1" applyBorder="1" applyAlignment="1">
      <alignment horizontal="center" vertical="center"/>
    </xf>
    <xf numFmtId="180" fontId="50" fillId="0" borderId="0" xfId="0" applyNumberFormat="1" applyFont="1" applyBorder="1" applyAlignment="1">
      <alignment horizontal="center" vertical="center"/>
    </xf>
    <xf numFmtId="180" fontId="47" fillId="0" borderId="0" xfId="0" applyNumberFormat="1" applyFont="1" applyBorder="1" applyAlignment="1">
      <alignment horizontal="center" vertical="center"/>
    </xf>
    <xf numFmtId="180" fontId="49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180" fontId="38" fillId="0" borderId="0" xfId="0" applyNumberFormat="1" applyFont="1" applyBorder="1" applyAlignment="1">
      <alignment horizontal="center" vertical="center"/>
    </xf>
    <xf numFmtId="180" fontId="54" fillId="0" borderId="0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181" fontId="56" fillId="0" borderId="0" xfId="0" applyNumberFormat="1" applyFont="1" applyFill="1" applyBorder="1" applyAlignment="1">
      <alignment horizontal="center" vertical="center"/>
    </xf>
    <xf numFmtId="182" fontId="56" fillId="0" borderId="0" xfId="0" applyNumberFormat="1" applyFont="1" applyFill="1" applyBorder="1" applyAlignment="1">
      <alignment horizontal="center" vertical="center"/>
    </xf>
    <xf numFmtId="183" fontId="56" fillId="0" borderId="0" xfId="0" applyNumberFormat="1" applyFont="1" applyFill="1" applyBorder="1" applyAlignment="1">
      <alignment horizontal="center" vertical="center"/>
    </xf>
    <xf numFmtId="0" fontId="1" fillId="9" borderId="42" xfId="0" applyFont="1" applyFill="1" applyBorder="1" applyAlignment="1"/>
    <xf numFmtId="0" fontId="21" fillId="9" borderId="43" xfId="0" applyFont="1" applyFill="1" applyBorder="1">
      <alignment vertical="center"/>
    </xf>
    <xf numFmtId="0" fontId="21" fillId="9" borderId="44" xfId="0" applyFont="1" applyFill="1" applyBorder="1">
      <alignment vertical="center"/>
    </xf>
    <xf numFmtId="0" fontId="0" fillId="9" borderId="45" xfId="0" applyFill="1" applyBorder="1">
      <alignment vertical="center"/>
    </xf>
    <xf numFmtId="0" fontId="21" fillId="9" borderId="0" xfId="0" applyFont="1" applyFill="1" applyBorder="1">
      <alignment vertical="center"/>
    </xf>
    <xf numFmtId="0" fontId="21" fillId="9" borderId="46" xfId="0" applyFont="1" applyFill="1" applyBorder="1">
      <alignment vertical="center"/>
    </xf>
    <xf numFmtId="0" fontId="10" fillId="9" borderId="45" xfId="0" applyFont="1" applyFill="1" applyBorder="1" applyAlignment="1"/>
    <xf numFmtId="0" fontId="10" fillId="9" borderId="0" xfId="0" applyFont="1" applyFill="1" applyBorder="1">
      <alignment vertical="center"/>
    </xf>
    <xf numFmtId="0" fontId="0" fillId="9" borderId="0" xfId="0" applyFill="1" applyBorder="1">
      <alignment vertical="center"/>
    </xf>
    <xf numFmtId="0" fontId="0" fillId="9" borderId="46" xfId="0" applyFill="1" applyBorder="1">
      <alignment vertical="center"/>
    </xf>
    <xf numFmtId="0" fontId="61" fillId="0" borderId="45" xfId="0" applyFont="1" applyBorder="1" applyAlignment="1"/>
    <xf numFmtId="0" fontId="0" fillId="0" borderId="46" xfId="0" applyBorder="1">
      <alignment vertical="center"/>
    </xf>
    <xf numFmtId="0" fontId="10" fillId="0" borderId="45" xfId="0" applyFont="1" applyBorder="1" applyAlignment="1"/>
    <xf numFmtId="0" fontId="0" fillId="0" borderId="45" xfId="0" applyBorder="1">
      <alignment vertical="center"/>
    </xf>
    <xf numFmtId="0" fontId="14" fillId="0" borderId="45" xfId="0" applyFont="1" applyBorder="1" applyAlignment="1"/>
    <xf numFmtId="0" fontId="10" fillId="0" borderId="0" xfId="0" applyFont="1" applyFill="1" applyBorder="1">
      <alignment vertical="center"/>
    </xf>
    <xf numFmtId="0" fontId="0" fillId="0" borderId="46" xfId="0" applyFill="1" applyBorder="1">
      <alignment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0" fillId="0" borderId="49" xfId="0" applyBorder="1">
      <alignment vertical="center"/>
    </xf>
    <xf numFmtId="0" fontId="1" fillId="0" borderId="50" xfId="0" applyFont="1" applyBorder="1" applyAlignment="1"/>
    <xf numFmtId="0" fontId="0" fillId="0" borderId="51" xfId="0" applyBorder="1">
      <alignment vertical="center"/>
    </xf>
    <xf numFmtId="0" fontId="0" fillId="0" borderId="52" xfId="0" applyBorder="1">
      <alignment vertical="center"/>
    </xf>
    <xf numFmtId="0" fontId="0" fillId="0" borderId="53" xfId="0" applyBorder="1">
      <alignment vertical="center"/>
    </xf>
    <xf numFmtId="0" fontId="0" fillId="0" borderId="54" xfId="0" applyBorder="1">
      <alignment vertical="center"/>
    </xf>
    <xf numFmtId="0" fontId="0" fillId="0" borderId="55" xfId="0" applyBorder="1">
      <alignment vertical="center"/>
    </xf>
    <xf numFmtId="0" fontId="24" fillId="0" borderId="0" xfId="0" applyFont="1" applyFill="1" applyBorder="1" applyAlignment="1">
      <alignment vertical="center"/>
    </xf>
    <xf numFmtId="185" fontId="12" fillId="0" borderId="40" xfId="0" applyNumberFormat="1" applyFont="1" applyFill="1" applyBorder="1" applyAlignment="1">
      <alignment horizontal="center" vertical="center"/>
    </xf>
    <xf numFmtId="185" fontId="10" fillId="0" borderId="40" xfId="0" applyNumberFormat="1" applyFont="1" applyFill="1" applyBorder="1" applyAlignment="1">
      <alignment horizontal="center" vertical="center"/>
    </xf>
    <xf numFmtId="185" fontId="56" fillId="0" borderId="40" xfId="0" applyNumberFormat="1" applyFont="1" applyFill="1" applyBorder="1" applyAlignment="1">
      <alignment horizontal="center" vertical="center"/>
    </xf>
    <xf numFmtId="184" fontId="12" fillId="0" borderId="40" xfId="0" applyNumberFormat="1" applyFont="1" applyFill="1" applyBorder="1" applyAlignment="1">
      <alignment horizontal="center" vertical="center"/>
    </xf>
    <xf numFmtId="184" fontId="10" fillId="0" borderId="40" xfId="0" applyNumberFormat="1" applyFont="1" applyFill="1" applyBorder="1" applyAlignment="1">
      <alignment horizontal="center" vertical="center"/>
    </xf>
    <xf numFmtId="184" fontId="56" fillId="0" borderId="40" xfId="0" applyNumberFormat="1" applyFont="1" applyFill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64" fillId="0" borderId="40" xfId="0" applyFont="1" applyBorder="1" applyAlignment="1">
      <alignment horizontal="center" vertical="center"/>
    </xf>
    <xf numFmtId="0" fontId="53" fillId="0" borderId="40" xfId="0" applyFont="1" applyBorder="1" applyAlignment="1">
      <alignment horizontal="center" vertical="center"/>
    </xf>
    <xf numFmtId="0" fontId="65" fillId="0" borderId="40" xfId="0" applyFont="1" applyBorder="1" applyAlignment="1">
      <alignment horizontal="center" vertical="center"/>
    </xf>
    <xf numFmtId="0" fontId="66" fillId="0" borderId="4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67" fillId="0" borderId="40" xfId="0" applyFont="1" applyBorder="1" applyAlignment="1">
      <alignment horizontal="center" vertical="center"/>
    </xf>
    <xf numFmtId="0" fontId="68" fillId="0" borderId="40" xfId="0" applyFont="1" applyBorder="1" applyAlignment="1">
      <alignment horizontal="center" vertical="center"/>
    </xf>
    <xf numFmtId="0" fontId="69" fillId="0" borderId="40" xfId="0" applyFont="1" applyBorder="1" applyAlignment="1">
      <alignment horizontal="center" vertical="center"/>
    </xf>
    <xf numFmtId="0" fontId="70" fillId="0" borderId="14" xfId="0" applyFont="1" applyBorder="1" applyAlignment="1">
      <alignment horizontal="center" vertical="center"/>
    </xf>
    <xf numFmtId="0" fontId="10" fillId="4" borderId="40" xfId="0" applyFont="1" applyFill="1" applyBorder="1" applyAlignment="1">
      <alignment horizontal="left" vertical="center"/>
    </xf>
    <xf numFmtId="0" fontId="61" fillId="11" borderId="40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25" fillId="0" borderId="40" xfId="0" applyFont="1" applyBorder="1" applyAlignment="1">
      <alignment vertical="center"/>
    </xf>
    <xf numFmtId="0" fontId="72" fillId="0" borderId="40" xfId="0" applyFont="1" applyBorder="1" applyAlignment="1">
      <alignment horizontal="center" vertical="center"/>
    </xf>
    <xf numFmtId="0" fontId="73" fillId="0" borderId="40" xfId="0" applyFont="1" applyBorder="1" applyAlignment="1">
      <alignment horizontal="center" vertical="center"/>
    </xf>
    <xf numFmtId="0" fontId="72" fillId="0" borderId="40" xfId="0" applyFont="1" applyFill="1" applyBorder="1" applyAlignment="1">
      <alignment horizontal="center" vertical="center"/>
    </xf>
    <xf numFmtId="0" fontId="74" fillId="0" borderId="4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8" xfId="0" applyFont="1" applyBorder="1">
      <alignment vertical="center"/>
    </xf>
    <xf numFmtId="0" fontId="18" fillId="0" borderId="7" xfId="0" applyFont="1" applyBorder="1">
      <alignment vertical="center"/>
    </xf>
    <xf numFmtId="0" fontId="23" fillId="0" borderId="0" xfId="0" applyFont="1" applyBorder="1">
      <alignment vertical="center"/>
    </xf>
    <xf numFmtId="0" fontId="1" fillId="0" borderId="0" xfId="0" applyFont="1" applyFill="1" applyBorder="1" applyAlignment="1">
      <alignment horizontal="right" vertical="center"/>
    </xf>
    <xf numFmtId="0" fontId="0" fillId="0" borderId="40" xfId="0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2" fillId="5" borderId="40" xfId="0" applyFont="1" applyFill="1" applyBorder="1" applyAlignment="1">
      <alignment horizontal="center" vertical="center"/>
    </xf>
    <xf numFmtId="0" fontId="0" fillId="7" borderId="40" xfId="0" applyFill="1" applyBorder="1" applyAlignment="1">
      <alignment horizontal="center" vertical="center"/>
    </xf>
    <xf numFmtId="0" fontId="10" fillId="0" borderId="56" xfId="0" applyFont="1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10" fillId="0" borderId="59" xfId="0" applyFont="1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1" fillId="0" borderId="61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3" fillId="7" borderId="61" xfId="0" applyFont="1" applyFill="1" applyBorder="1" applyAlignment="1">
      <alignment horizontal="center" vertical="center"/>
    </xf>
    <xf numFmtId="0" fontId="0" fillId="7" borderId="62" xfId="0" applyFill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59" xfId="0" applyBorder="1">
      <alignment vertical="center"/>
    </xf>
    <xf numFmtId="0" fontId="0" fillId="0" borderId="60" xfId="0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60" xfId="0" applyBorder="1" applyAlignment="1">
      <alignment horizontal="right" vertical="center"/>
    </xf>
    <xf numFmtId="0" fontId="1" fillId="0" borderId="62" xfId="0" applyFont="1" applyFill="1" applyBorder="1" applyAlignment="1">
      <alignment horizontal="center" vertical="center"/>
    </xf>
    <xf numFmtId="0" fontId="12" fillId="5" borderId="62" xfId="0" applyFont="1" applyFill="1" applyBorder="1" applyAlignment="1">
      <alignment horizontal="center" vertical="center"/>
    </xf>
    <xf numFmtId="0" fontId="24" fillId="0" borderId="59" xfId="0" applyFont="1" applyBorder="1" applyAlignment="1">
      <alignment horizontal="center" vertical="center"/>
    </xf>
    <xf numFmtId="0" fontId="1" fillId="0" borderId="63" xfId="0" applyFont="1" applyFill="1" applyBorder="1" applyAlignment="1">
      <alignment horizontal="right" vertical="center"/>
    </xf>
    <xf numFmtId="0" fontId="0" fillId="0" borderId="60" xfId="0" applyBorder="1">
      <alignment vertical="center"/>
    </xf>
    <xf numFmtId="0" fontId="23" fillId="0" borderId="59" xfId="0" applyFont="1" applyBorder="1">
      <alignment vertical="center"/>
    </xf>
    <xf numFmtId="0" fontId="10" fillId="0" borderId="59" xfId="0" applyFont="1" applyBorder="1">
      <alignment vertical="center"/>
    </xf>
    <xf numFmtId="0" fontId="10" fillId="0" borderId="64" xfId="0" applyFont="1" applyBorder="1">
      <alignment vertical="center"/>
    </xf>
    <xf numFmtId="0" fontId="0" fillId="0" borderId="65" xfId="0" applyBorder="1">
      <alignment vertical="center"/>
    </xf>
    <xf numFmtId="0" fontId="0" fillId="0" borderId="66" xfId="0" applyBorder="1">
      <alignment vertical="center"/>
    </xf>
    <xf numFmtId="0" fontId="10" fillId="0" borderId="67" xfId="0" applyFont="1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0" fontId="10" fillId="0" borderId="70" xfId="0" applyFont="1" applyBorder="1" applyAlignment="1">
      <alignment horizontal="left" vertical="center"/>
    </xf>
    <xf numFmtId="0" fontId="0" fillId="0" borderId="71" xfId="0" applyBorder="1" applyAlignment="1">
      <alignment horizontal="left" vertical="center"/>
    </xf>
    <xf numFmtId="0" fontId="0" fillId="0" borderId="70" xfId="0" applyBorder="1" applyAlignment="1">
      <alignment horizontal="left" vertical="center"/>
    </xf>
    <xf numFmtId="0" fontId="1" fillId="0" borderId="72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23" fillId="7" borderId="72" xfId="0" applyFont="1" applyFill="1" applyBorder="1" applyAlignment="1">
      <alignment horizontal="center" vertical="center"/>
    </xf>
    <xf numFmtId="0" fontId="0" fillId="7" borderId="73" xfId="0" applyFill="1" applyBorder="1" applyAlignment="1">
      <alignment horizontal="center"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0" xfId="0" applyBorder="1">
      <alignment vertical="center"/>
    </xf>
    <xf numFmtId="0" fontId="0" fillId="0" borderId="71" xfId="0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71" xfId="0" applyBorder="1" applyAlignment="1">
      <alignment horizontal="right" vertical="center"/>
    </xf>
    <xf numFmtId="0" fontId="1" fillId="0" borderId="73" xfId="0" applyFont="1" applyFill="1" applyBorder="1" applyAlignment="1">
      <alignment horizontal="center" vertical="center"/>
    </xf>
    <xf numFmtId="0" fontId="12" fillId="5" borderId="73" xfId="0" applyFont="1" applyFill="1" applyBorder="1" applyAlignment="1">
      <alignment horizontal="center" vertical="center"/>
    </xf>
    <xf numFmtId="0" fontId="24" fillId="0" borderId="70" xfId="0" applyFont="1" applyBorder="1" applyAlignment="1">
      <alignment horizontal="center" vertical="center"/>
    </xf>
    <xf numFmtId="0" fontId="1" fillId="0" borderId="74" xfId="0" applyFont="1" applyFill="1" applyBorder="1" applyAlignment="1">
      <alignment horizontal="right" vertical="center"/>
    </xf>
    <xf numFmtId="0" fontId="0" fillId="0" borderId="71" xfId="0" applyBorder="1">
      <alignment vertical="center"/>
    </xf>
    <xf numFmtId="0" fontId="23" fillId="0" borderId="70" xfId="0" applyFont="1" applyBorder="1">
      <alignment vertical="center"/>
    </xf>
    <xf numFmtId="0" fontId="10" fillId="0" borderId="70" xfId="0" applyFont="1" applyBorder="1">
      <alignment vertical="center"/>
    </xf>
    <xf numFmtId="0" fontId="10" fillId="0" borderId="75" xfId="0" applyFont="1" applyBorder="1">
      <alignment vertical="center"/>
    </xf>
    <xf numFmtId="0" fontId="0" fillId="0" borderId="76" xfId="0" applyBorder="1">
      <alignment vertical="center"/>
    </xf>
    <xf numFmtId="0" fontId="0" fillId="0" borderId="77" xfId="0" applyBorder="1">
      <alignment vertical="center"/>
    </xf>
    <xf numFmtId="0" fontId="10" fillId="0" borderId="78" xfId="0" applyFont="1" applyBorder="1" applyAlignment="1">
      <alignment horizontal="left" vertical="center"/>
    </xf>
    <xf numFmtId="0" fontId="0" fillId="0" borderId="79" xfId="0" applyBorder="1" applyAlignment="1">
      <alignment horizontal="left" vertical="center"/>
    </xf>
    <xf numFmtId="0" fontId="0" fillId="0" borderId="80" xfId="0" applyBorder="1" applyAlignment="1">
      <alignment horizontal="left" vertical="center"/>
    </xf>
    <xf numFmtId="0" fontId="10" fillId="0" borderId="81" xfId="0" applyFont="1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81" xfId="0" applyBorder="1">
      <alignment vertical="center"/>
    </xf>
    <xf numFmtId="0" fontId="0" fillId="0" borderId="82" xfId="0" applyBorder="1">
      <alignment vertical="center"/>
    </xf>
    <xf numFmtId="0" fontId="1" fillId="0" borderId="83" xfId="0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23" fillId="7" borderId="83" xfId="0" applyFont="1" applyFill="1" applyBorder="1" applyAlignment="1">
      <alignment horizontal="center" vertical="center"/>
    </xf>
    <xf numFmtId="0" fontId="0" fillId="7" borderId="84" xfId="0" applyFill="1" applyBorder="1" applyAlignment="1">
      <alignment horizontal="center" vertical="center"/>
    </xf>
    <xf numFmtId="0" fontId="0" fillId="0" borderId="81" xfId="0" applyBorder="1" applyAlignment="1">
      <alignment vertical="center"/>
    </xf>
    <xf numFmtId="0" fontId="0" fillId="0" borderId="82" xfId="0" applyBorder="1" applyAlignment="1">
      <alignment vertical="center"/>
    </xf>
    <xf numFmtId="0" fontId="24" fillId="0" borderId="81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1" fillId="0" borderId="84" xfId="0" applyFont="1" applyFill="1" applyBorder="1" applyAlignment="1">
      <alignment horizontal="center" vertical="center"/>
    </xf>
    <xf numFmtId="0" fontId="0" fillId="5" borderId="83" xfId="0" applyFill="1" applyBorder="1" applyAlignment="1">
      <alignment horizontal="center" vertical="center"/>
    </xf>
    <xf numFmtId="0" fontId="12" fillId="5" borderId="84" xfId="0" applyFont="1" applyFill="1" applyBorder="1" applyAlignment="1">
      <alignment horizontal="center" vertical="center"/>
    </xf>
    <xf numFmtId="0" fontId="23" fillId="0" borderId="81" xfId="0" applyFont="1" applyBorder="1" applyAlignment="1">
      <alignment horizontal="left" vertical="center"/>
    </xf>
    <xf numFmtId="0" fontId="10" fillId="0" borderId="86" xfId="0" applyFont="1" applyBorder="1">
      <alignment vertical="center"/>
    </xf>
    <xf numFmtId="0" fontId="0" fillId="0" borderId="87" xfId="0" applyBorder="1">
      <alignment vertical="center"/>
    </xf>
    <xf numFmtId="0" fontId="1" fillId="0" borderId="88" xfId="0" applyFont="1" applyFill="1" applyBorder="1" applyAlignment="1">
      <alignment horizontal="center" vertical="center"/>
    </xf>
    <xf numFmtId="0" fontId="10" fillId="0" borderId="89" xfId="0" applyFont="1" applyBorder="1" applyAlignment="1">
      <alignment horizontal="left" vertical="center"/>
    </xf>
    <xf numFmtId="0" fontId="0" fillId="0" borderId="90" xfId="0" applyBorder="1" applyAlignment="1">
      <alignment horizontal="left" vertical="center"/>
    </xf>
    <xf numFmtId="0" fontId="0" fillId="0" borderId="91" xfId="0" applyBorder="1" applyAlignment="1">
      <alignment horizontal="left" vertical="center"/>
    </xf>
    <xf numFmtId="0" fontId="10" fillId="0" borderId="92" xfId="0" applyFont="1" applyBorder="1" applyAlignment="1">
      <alignment horizontal="left" vertical="center"/>
    </xf>
    <xf numFmtId="0" fontId="0" fillId="0" borderId="93" xfId="0" applyBorder="1" applyAlignment="1">
      <alignment horizontal="left" vertical="center"/>
    </xf>
    <xf numFmtId="0" fontId="0" fillId="0" borderId="92" xfId="0" applyBorder="1" applyAlignment="1">
      <alignment horizontal="left" vertical="center"/>
    </xf>
    <xf numFmtId="0" fontId="1" fillId="0" borderId="94" xfId="0" applyFont="1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23" fillId="7" borderId="94" xfId="0" applyFont="1" applyFill="1" applyBorder="1" applyAlignment="1">
      <alignment horizontal="center" vertical="center"/>
    </xf>
    <xf numFmtId="0" fontId="0" fillId="7" borderId="95" xfId="0" applyFill="1" applyBorder="1" applyAlignment="1">
      <alignment horizontal="center" vertical="center"/>
    </xf>
    <xf numFmtId="0" fontId="0" fillId="0" borderId="92" xfId="0" applyBorder="1" applyAlignment="1">
      <alignment vertical="center"/>
    </xf>
    <xf numFmtId="0" fontId="0" fillId="0" borderId="93" xfId="0" applyBorder="1" applyAlignment="1">
      <alignment vertical="center"/>
    </xf>
    <xf numFmtId="0" fontId="0" fillId="0" borderId="92" xfId="0" applyBorder="1">
      <alignment vertical="center"/>
    </xf>
    <xf numFmtId="0" fontId="0" fillId="0" borderId="93" xfId="0" applyBorder="1" applyAlignment="1">
      <alignment horizontal="center" vertical="center"/>
    </xf>
    <xf numFmtId="0" fontId="0" fillId="0" borderId="93" xfId="0" applyFill="1" applyBorder="1" applyAlignment="1">
      <alignment horizontal="center" vertical="center"/>
    </xf>
    <xf numFmtId="0" fontId="0" fillId="0" borderId="93" xfId="0" applyBorder="1" applyAlignment="1">
      <alignment horizontal="right" vertical="center"/>
    </xf>
    <xf numFmtId="0" fontId="1" fillId="0" borderId="95" xfId="0" applyFont="1" applyFill="1" applyBorder="1" applyAlignment="1">
      <alignment horizontal="center" vertical="center"/>
    </xf>
    <xf numFmtId="0" fontId="12" fillId="5" borderId="95" xfId="0" applyFont="1" applyFill="1" applyBorder="1" applyAlignment="1">
      <alignment horizontal="center" vertical="center"/>
    </xf>
    <xf numFmtId="0" fontId="24" fillId="0" borderId="92" xfId="0" applyFont="1" applyBorder="1" applyAlignment="1">
      <alignment horizontal="center" vertical="center"/>
    </xf>
    <xf numFmtId="0" fontId="1" fillId="0" borderId="96" xfId="0" applyFont="1" applyFill="1" applyBorder="1" applyAlignment="1">
      <alignment horizontal="right" vertical="center"/>
    </xf>
    <xf numFmtId="0" fontId="0" fillId="0" borderId="93" xfId="0" applyBorder="1">
      <alignment vertical="center"/>
    </xf>
    <xf numFmtId="0" fontId="23" fillId="0" borderId="92" xfId="0" applyFont="1" applyBorder="1">
      <alignment vertical="center"/>
    </xf>
    <xf numFmtId="0" fontId="10" fillId="0" borderId="92" xfId="0" applyFont="1" applyBorder="1">
      <alignment vertical="center"/>
    </xf>
    <xf numFmtId="0" fontId="10" fillId="0" borderId="97" xfId="0" applyFont="1" applyBorder="1">
      <alignment vertical="center"/>
    </xf>
    <xf numFmtId="0" fontId="0" fillId="0" borderId="98" xfId="0" applyBorder="1">
      <alignment vertical="center"/>
    </xf>
    <xf numFmtId="0" fontId="0" fillId="0" borderId="99" xfId="0" applyBorder="1">
      <alignment vertical="center"/>
    </xf>
    <xf numFmtId="0" fontId="25" fillId="0" borderId="15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10" fillId="10" borderId="18" xfId="0" applyFont="1" applyFill="1" applyBorder="1" applyAlignment="1">
      <alignment horizontal="left"/>
    </xf>
    <xf numFmtId="0" fontId="10" fillId="10" borderId="13" xfId="0" applyFont="1" applyFill="1" applyBorder="1" applyAlignment="1">
      <alignment horizontal="left"/>
    </xf>
    <xf numFmtId="0" fontId="10" fillId="10" borderId="7" xfId="0" applyFont="1" applyFill="1" applyBorder="1" applyAlignment="1">
      <alignment horizontal="left"/>
    </xf>
    <xf numFmtId="0" fontId="27" fillId="10" borderId="39" xfId="0" applyFont="1" applyFill="1" applyBorder="1" applyAlignment="1">
      <alignment horizontal="left"/>
    </xf>
    <xf numFmtId="0" fontId="27" fillId="10" borderId="14" xfId="0" applyFont="1" applyFill="1" applyBorder="1" applyAlignment="1">
      <alignment horizontal="left"/>
    </xf>
    <xf numFmtId="0" fontId="27" fillId="10" borderId="2" xfId="0" applyFont="1" applyFill="1" applyBorder="1" applyAlignment="1">
      <alignment horizontal="left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0" fillId="10" borderId="3" xfId="0" applyFill="1" applyBorder="1" applyAlignment="1">
      <alignment horizontal="left" vertical="center"/>
    </xf>
    <xf numFmtId="0" fontId="0" fillId="10" borderId="19" xfId="0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0" fontId="10" fillId="10" borderId="5" xfId="0" applyFont="1" applyFill="1" applyBorder="1" applyAlignment="1">
      <alignment horizontal="left" vertical="center"/>
    </xf>
    <xf numFmtId="0" fontId="10" fillId="10" borderId="0" xfId="0" applyFont="1" applyFill="1" applyBorder="1" applyAlignment="1">
      <alignment horizontal="left" vertical="center"/>
    </xf>
    <xf numFmtId="0" fontId="10" fillId="10" borderId="6" xfId="0" applyFont="1" applyFill="1" applyBorder="1" applyAlignment="1">
      <alignment horizontal="left" vertical="center"/>
    </xf>
    <xf numFmtId="0" fontId="10" fillId="10" borderId="5" xfId="0" applyFont="1" applyFill="1" applyBorder="1" applyAlignment="1">
      <alignment horizontal="left"/>
    </xf>
    <xf numFmtId="0" fontId="10" fillId="10" borderId="0" xfId="0" applyFont="1" applyFill="1" applyBorder="1" applyAlignment="1">
      <alignment horizontal="left"/>
    </xf>
    <xf numFmtId="0" fontId="10" fillId="10" borderId="6" xfId="0" applyFont="1" applyFill="1" applyBorder="1" applyAlignment="1">
      <alignment horizontal="left"/>
    </xf>
    <xf numFmtId="0" fontId="0" fillId="10" borderId="5" xfId="0" applyFill="1" applyBorder="1" applyAlignment="1">
      <alignment horizontal="left" vertical="center"/>
    </xf>
    <xf numFmtId="0" fontId="0" fillId="10" borderId="0" xfId="0" applyFill="1" applyBorder="1" applyAlignment="1">
      <alignment horizontal="left" vertical="center"/>
    </xf>
    <xf numFmtId="0" fontId="0" fillId="10" borderId="6" xfId="0" applyFill="1" applyBorder="1" applyAlignment="1">
      <alignment horizontal="left" vertic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1" fillId="8" borderId="29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0" fillId="8" borderId="29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79" fillId="0" borderId="39" xfId="0" applyFont="1" applyBorder="1" applyAlignment="1">
      <alignment horizontal="center" vertical="center"/>
    </xf>
    <xf numFmtId="0" fontId="79" fillId="0" borderId="14" xfId="0" applyFont="1" applyBorder="1" applyAlignment="1">
      <alignment horizontal="center" vertical="center"/>
    </xf>
    <xf numFmtId="0" fontId="79" fillId="0" borderId="2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30" fillId="0" borderId="59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6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78" fillId="0" borderId="39" xfId="0" applyFont="1" applyBorder="1" applyAlignment="1">
      <alignment horizontal="center" vertical="center"/>
    </xf>
    <xf numFmtId="0" fontId="78" fillId="0" borderId="14" xfId="0" applyFont="1" applyBorder="1" applyAlignment="1">
      <alignment horizontal="center" vertical="center"/>
    </xf>
    <xf numFmtId="0" fontId="78" fillId="0" borderId="2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30" fillId="0" borderId="71" xfId="0" applyFont="1" applyBorder="1" applyAlignment="1">
      <alignment horizontal="center" vertical="center"/>
    </xf>
    <xf numFmtId="0" fontId="80" fillId="0" borderId="39" xfId="0" applyFont="1" applyBorder="1" applyAlignment="1">
      <alignment horizontal="center" vertical="center"/>
    </xf>
    <xf numFmtId="0" fontId="80" fillId="0" borderId="14" xfId="0" applyFont="1" applyBorder="1" applyAlignment="1">
      <alignment horizontal="center" vertical="center"/>
    </xf>
    <xf numFmtId="0" fontId="80" fillId="0" borderId="2" xfId="0" applyFont="1" applyBorder="1" applyAlignment="1">
      <alignment horizontal="center" vertical="center"/>
    </xf>
    <xf numFmtId="0" fontId="30" fillId="0" borderId="92" xfId="0" applyFont="1" applyBorder="1" applyAlignment="1">
      <alignment horizontal="center" vertical="center"/>
    </xf>
    <xf numFmtId="0" fontId="30" fillId="0" borderId="93" xfId="0" applyFont="1" applyBorder="1" applyAlignment="1">
      <alignment horizontal="center" vertical="center"/>
    </xf>
    <xf numFmtId="0" fontId="82" fillId="0" borderId="39" xfId="0" applyFont="1" applyBorder="1" applyAlignment="1">
      <alignment horizontal="center" vertical="center"/>
    </xf>
    <xf numFmtId="0" fontId="82" fillId="0" borderId="14" xfId="0" applyFont="1" applyBorder="1" applyAlignment="1">
      <alignment horizontal="center" vertical="center"/>
    </xf>
    <xf numFmtId="0" fontId="82" fillId="0" borderId="2" xfId="0" applyFont="1" applyBorder="1" applyAlignment="1">
      <alignment horizontal="center" vertical="center"/>
    </xf>
    <xf numFmtId="0" fontId="27" fillId="0" borderId="8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8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85" xfId="0" applyFont="1" applyBorder="1" applyAlignment="1">
      <alignment horizontal="center" vertical="center"/>
    </xf>
  </cellXfs>
  <cellStyles count="2">
    <cellStyle name="표준" xfId="0" builtinId="0"/>
    <cellStyle name="하이퍼링크" xfId="1" builtinId="8"/>
  </cellStyles>
  <dxfs count="61">
    <dxf>
      <fill>
        <patternFill>
          <bgColor rgb="FFA1FFBF"/>
        </patternFill>
      </fill>
    </dxf>
    <dxf>
      <numFmt numFmtId="183" formatCode="General&quot;%&quot;"/>
      <fill>
        <patternFill>
          <bgColor rgb="FFA1FFBF"/>
        </patternFill>
      </fill>
    </dxf>
    <dxf>
      <numFmt numFmtId="184" formatCode="General&quot;발&quot;"/>
      <fill>
        <patternFill>
          <bgColor rgb="FFA1FFBF"/>
        </patternFill>
      </fill>
    </dxf>
    <dxf>
      <numFmt numFmtId="185" formatCode="General&quot;편대&quot;"/>
      <fill>
        <patternFill>
          <bgColor rgb="FFA1FFBF"/>
        </patternFill>
      </fill>
    </dxf>
    <dxf>
      <fill>
        <patternFill>
          <bgColor rgb="FFA1FFBF"/>
        </patternFill>
      </fill>
    </dxf>
    <dxf>
      <fill>
        <patternFill>
          <bgColor rgb="FFA1FFBF"/>
        </patternFill>
      </fill>
    </dxf>
    <dxf>
      <fill>
        <patternFill>
          <bgColor rgb="FFA1FFBF"/>
        </patternFill>
      </fill>
    </dxf>
    <dxf>
      <numFmt numFmtId="180" formatCode="General&quot; 티어&quot;"/>
      <fill>
        <patternFill>
          <bgColor rgb="FFA1FFBF"/>
        </patternFill>
      </fill>
    </dxf>
    <dxf>
      <fill>
        <patternFill>
          <bgColor theme="7" tint="0.59996337778862885"/>
        </patternFill>
      </fill>
    </dxf>
    <dxf>
      <fill>
        <patternFill>
          <bgColor rgb="FFFFE697"/>
        </patternFill>
      </fill>
    </dxf>
    <dxf>
      <fill>
        <patternFill>
          <bgColor theme="4" tint="0.39994506668294322"/>
        </patternFill>
      </fill>
    </dxf>
    <dxf>
      <fill>
        <patternFill>
          <bgColor rgb="FFFF6464"/>
        </patternFill>
      </fill>
    </dxf>
    <dxf>
      <fill>
        <patternFill>
          <bgColor rgb="FFFF6464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E697"/>
        </patternFill>
      </fill>
    </dxf>
    <dxf>
      <fill>
        <patternFill>
          <bgColor rgb="FFA1FFBF"/>
        </patternFill>
      </fill>
    </dxf>
    <dxf>
      <fill>
        <patternFill>
          <bgColor rgb="FFA1FFBF"/>
        </patternFill>
      </fill>
    </dxf>
    <dxf>
      <numFmt numFmtId="183" formatCode="General&quot;%&quot;"/>
      <fill>
        <patternFill>
          <bgColor rgb="FFA1FFBF"/>
        </patternFill>
      </fill>
    </dxf>
    <dxf>
      <numFmt numFmtId="182" formatCode="General&quot;문&quot;"/>
      <fill>
        <patternFill>
          <bgColor rgb="FFA1FFBF"/>
        </patternFill>
      </fill>
    </dxf>
    <dxf>
      <numFmt numFmtId="181" formatCode="General&quot;초&quot;"/>
      <fill>
        <patternFill>
          <bgColor rgb="FFA1FFBF"/>
        </patternFill>
      </fill>
    </dxf>
    <dxf>
      <numFmt numFmtId="180" formatCode="General&quot; 티어&quot;"/>
      <fill>
        <patternFill>
          <bgColor rgb="FFA1FFBF"/>
        </patternFill>
      </fill>
    </dxf>
    <dxf>
      <fill>
        <patternFill>
          <bgColor rgb="FFA1FFBF"/>
        </patternFill>
      </fill>
    </dxf>
    <dxf>
      <fill>
        <patternFill>
          <bgColor theme="4" tint="0.39994506668294322"/>
        </patternFill>
      </fill>
    </dxf>
    <dxf>
      <font>
        <b/>
        <i val="0"/>
        <strike val="0"/>
      </font>
      <numFmt numFmtId="0" formatCode="General"/>
      <fill>
        <patternFill patternType="solid">
          <fgColor rgb="FFFFC000"/>
          <bgColor rgb="FFFF646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6464"/>
        </patternFill>
      </fill>
    </dxf>
    <dxf>
      <fill>
        <patternFill>
          <bgColor rgb="FFFF6464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E697"/>
        </patternFill>
      </fill>
    </dxf>
    <dxf>
      <fill>
        <patternFill>
          <bgColor rgb="FFA1FFBF"/>
        </patternFill>
      </fill>
    </dxf>
    <dxf>
      <fill>
        <patternFill>
          <bgColor rgb="FFA1FFBF"/>
        </patternFill>
      </fill>
    </dxf>
    <dxf>
      <numFmt numFmtId="183" formatCode="General&quot;%&quot;"/>
      <fill>
        <patternFill>
          <bgColor rgb="FFA1FFBF"/>
        </patternFill>
      </fill>
    </dxf>
    <dxf>
      <numFmt numFmtId="182" formatCode="General&quot;문&quot;"/>
      <fill>
        <patternFill>
          <bgColor rgb="FFA1FFBF"/>
        </patternFill>
      </fill>
    </dxf>
    <dxf>
      <numFmt numFmtId="181" formatCode="General&quot;초&quot;"/>
      <fill>
        <patternFill>
          <bgColor rgb="FFA1FFBF"/>
        </patternFill>
      </fill>
    </dxf>
    <dxf>
      <numFmt numFmtId="180" formatCode="General&quot; 티어&quot;"/>
      <fill>
        <patternFill>
          <bgColor rgb="FFA1FFBF"/>
        </patternFill>
      </fill>
    </dxf>
    <dxf>
      <fill>
        <patternFill>
          <bgColor rgb="FFA1FFBF"/>
        </patternFill>
      </fill>
    </dxf>
    <dxf>
      <fill>
        <patternFill>
          <bgColor theme="4" tint="0.39994506668294322"/>
        </patternFill>
      </fill>
    </dxf>
    <dxf>
      <font>
        <b/>
        <i val="0"/>
        <strike val="0"/>
      </font>
      <numFmt numFmtId="0" formatCode="General"/>
      <fill>
        <patternFill patternType="darkDown">
          <fgColor rgb="FFFFC000"/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6464"/>
        </patternFill>
      </fill>
    </dxf>
    <dxf>
      <fill>
        <patternFill>
          <bgColor rgb="FFFF6464"/>
        </patternFill>
      </fill>
    </dxf>
    <dxf>
      <fill>
        <patternFill>
          <bgColor theme="4" tint="0.39994506668294322"/>
        </patternFill>
      </fill>
    </dxf>
    <dxf>
      <fill>
        <patternFill>
          <bgColor rgb="FFA1FFBF"/>
        </patternFill>
      </fill>
    </dxf>
    <dxf>
      <fill>
        <patternFill>
          <bgColor rgb="FFA1FFBF"/>
        </patternFill>
      </fill>
    </dxf>
    <dxf>
      <numFmt numFmtId="183" formatCode="General&quot;%&quot;"/>
      <fill>
        <patternFill>
          <bgColor rgb="FFA1FFBF"/>
        </patternFill>
      </fill>
    </dxf>
    <dxf>
      <numFmt numFmtId="182" formatCode="General&quot;문&quot;"/>
      <fill>
        <patternFill>
          <bgColor rgb="FFA1FFBF"/>
        </patternFill>
      </fill>
    </dxf>
    <dxf>
      <numFmt numFmtId="181" formatCode="General&quot;초&quot;"/>
      <fill>
        <patternFill>
          <bgColor rgb="FFA1FFBF"/>
        </patternFill>
      </fill>
    </dxf>
    <dxf>
      <numFmt numFmtId="180" formatCode="General&quot; 티어&quot;"/>
      <fill>
        <patternFill>
          <bgColor rgb="FFA1FFBF"/>
        </patternFill>
      </fill>
    </dxf>
    <dxf>
      <fill>
        <patternFill>
          <bgColor theme="7" tint="0.59996337778862885"/>
        </patternFill>
      </fill>
    </dxf>
    <dxf>
      <fill>
        <patternFill>
          <bgColor rgb="FFFFE697"/>
        </patternFill>
      </fill>
    </dxf>
    <dxf>
      <fill>
        <patternFill>
          <bgColor rgb="FFA1FFBF"/>
        </patternFill>
      </fill>
    </dxf>
    <dxf>
      <fill>
        <patternFill>
          <bgColor theme="4" tint="0.39994506668294322"/>
        </patternFill>
      </fill>
    </dxf>
    <dxf>
      <font>
        <b/>
        <i val="0"/>
        <strike val="0"/>
      </font>
      <numFmt numFmtId="0" formatCode="General"/>
      <fill>
        <patternFill patternType="solid">
          <fgColor auto="1"/>
          <bgColor rgb="FFFF6D6D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6464"/>
        </patternFill>
      </fill>
    </dxf>
    <dxf>
      <fill>
        <patternFill>
          <bgColor rgb="FFFF6464"/>
        </patternFill>
      </fill>
    </dxf>
    <dxf>
      <fill>
        <patternFill>
          <bgColor theme="4" tint="0.39994506668294322"/>
        </patternFill>
      </fill>
    </dxf>
    <dxf>
      <fill>
        <patternFill>
          <bgColor rgb="FFFF6464"/>
        </patternFill>
      </fill>
    </dxf>
    <dxf>
      <fill>
        <patternFill>
          <bgColor theme="4" tint="0.39994506668294322"/>
        </patternFill>
      </fill>
    </dxf>
    <dxf>
      <fill>
        <patternFill>
          <bgColor rgb="FFFF6464"/>
        </patternFill>
      </fill>
    </dxf>
    <dxf>
      <fill>
        <patternFill>
          <bgColor rgb="FFFF6464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colors>
    <mruColors>
      <color rgb="FFA1FFBF"/>
      <color rgb="FFFF6464"/>
      <color rgb="FFA3FFBF"/>
      <color rgb="FFFF6D6D"/>
      <color rgb="FFFF6565"/>
      <color rgb="FF97FFD5"/>
      <color rgb="FFBDFFE1"/>
      <color rgb="FFFFE697"/>
      <color rgb="FFFFFF9F"/>
      <color rgb="FFFFFF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blog.worldofwarships.com/" TargetMode="External"/><Relationship Id="rId2" Type="http://schemas.openxmlformats.org/officeDocument/2006/relationships/hyperlink" Target="https://gall.dcinside.com/board/view/?id=wows&amp;no=202093" TargetMode="External"/><Relationship Id="rId1" Type="http://schemas.openxmlformats.org/officeDocument/2006/relationships/hyperlink" Target="https://wiki.wargaming.net/en/Ship:Fire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tabSelected="1" workbookViewId="0">
      <selection activeCell="A3" sqref="A3"/>
    </sheetView>
  </sheetViews>
  <sheetFormatPr defaultRowHeight="16.5"/>
  <cols>
    <col min="1" max="1" width="17.125" customWidth="1"/>
    <col min="2" max="2" width="21.25" customWidth="1"/>
    <col min="3" max="3" width="19" customWidth="1"/>
    <col min="4" max="4" width="24" customWidth="1"/>
    <col min="5" max="5" width="14.375" customWidth="1"/>
    <col min="6" max="6" width="12" customWidth="1"/>
    <col min="7" max="7" width="11.875" customWidth="1"/>
    <col min="8" max="8" width="11.625" customWidth="1"/>
    <col min="9" max="9" width="17.25" customWidth="1"/>
    <col min="10" max="10" width="11.125" customWidth="1"/>
    <col min="11" max="11" width="18.375" customWidth="1"/>
    <col min="12" max="12" width="11.625" customWidth="1"/>
    <col min="13" max="13" width="11.125" customWidth="1"/>
    <col min="14" max="14" width="9.5" customWidth="1"/>
    <col min="15" max="15" width="18.375" customWidth="1"/>
    <col min="16" max="16" width="14.125" customWidth="1"/>
    <col min="17" max="17" width="15.75" customWidth="1"/>
    <col min="19" max="19" width="16.25" customWidth="1"/>
    <col min="20" max="20" width="15.125" customWidth="1"/>
    <col min="21" max="21" width="15.5" customWidth="1"/>
  </cols>
  <sheetData>
    <row r="1" spans="1:21">
      <c r="A1" s="1" t="s">
        <v>734</v>
      </c>
      <c r="B1" s="1" t="s">
        <v>735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45.75" customHeight="1">
      <c r="A2" s="2" t="s">
        <v>743</v>
      </c>
      <c r="B2" s="1"/>
      <c r="C2" s="1"/>
      <c r="D2" s="1"/>
      <c r="E2" s="1"/>
      <c r="F2" s="1"/>
      <c r="G2" s="1"/>
      <c r="H2" s="1"/>
      <c r="I2" s="1"/>
      <c r="K2" s="1"/>
      <c r="P2" s="1"/>
      <c r="Q2" s="1"/>
      <c r="R2" s="1"/>
      <c r="S2" s="1"/>
      <c r="T2" s="1"/>
      <c r="U2" s="1"/>
    </row>
    <row r="3" spans="1:21" ht="16.5" customHeight="1" thickBot="1">
      <c r="A3" s="2"/>
      <c r="B3" s="1"/>
      <c r="C3" s="1"/>
      <c r="D3" s="1"/>
      <c r="E3" s="1"/>
      <c r="F3" s="1"/>
      <c r="G3" s="1"/>
      <c r="H3" s="1"/>
      <c r="I3" s="1"/>
      <c r="K3" s="1"/>
      <c r="P3" s="1"/>
      <c r="Q3" s="1"/>
      <c r="R3" s="1"/>
      <c r="S3" s="1"/>
      <c r="T3" s="1"/>
      <c r="U3" s="1"/>
    </row>
    <row r="4" spans="1:21" ht="33" customHeight="1" thickTop="1">
      <c r="A4" s="360" t="s">
        <v>36</v>
      </c>
      <c r="B4" s="361"/>
      <c r="C4" s="361"/>
      <c r="D4" s="362"/>
      <c r="E4" s="1"/>
      <c r="F4" s="3" t="s">
        <v>27</v>
      </c>
      <c r="G4" s="3" t="s">
        <v>19</v>
      </c>
      <c r="H4" s="3" t="s">
        <v>20</v>
      </c>
      <c r="I4" s="3" t="s">
        <v>6</v>
      </c>
      <c r="K4" s="346" t="s">
        <v>55</v>
      </c>
      <c r="L4" s="347"/>
      <c r="T4" s="4"/>
    </row>
    <row r="5" spans="1:21" ht="16.5" customHeight="1">
      <c r="A5" s="363" t="s">
        <v>29</v>
      </c>
      <c r="B5" s="364"/>
      <c r="C5" s="364"/>
      <c r="D5" s="365"/>
      <c r="F5" s="42">
        <v>1</v>
      </c>
      <c r="G5" s="41">
        <v>1</v>
      </c>
      <c r="H5" s="41">
        <v>1</v>
      </c>
      <c r="I5" s="337" t="s">
        <v>0</v>
      </c>
      <c r="K5" s="21" t="s">
        <v>12</v>
      </c>
      <c r="L5" s="22" t="s">
        <v>4</v>
      </c>
      <c r="T5" s="4"/>
    </row>
    <row r="6" spans="1:21" ht="16.5" customHeight="1">
      <c r="A6" s="366" t="s">
        <v>63</v>
      </c>
      <c r="B6" s="364"/>
      <c r="C6" s="364"/>
      <c r="D6" s="365"/>
      <c r="F6" s="42">
        <v>2</v>
      </c>
      <c r="G6" s="41">
        <v>1</v>
      </c>
      <c r="H6" s="41">
        <v>1</v>
      </c>
      <c r="I6" s="338"/>
      <c r="K6" s="21"/>
      <c r="L6" s="23" t="s">
        <v>2</v>
      </c>
      <c r="S6" s="4"/>
    </row>
    <row r="7" spans="1:21" ht="16.5" customHeight="1">
      <c r="A7" s="367" t="s">
        <v>69</v>
      </c>
      <c r="B7" s="368"/>
      <c r="C7" s="368"/>
      <c r="D7" s="369"/>
      <c r="F7" s="42">
        <v>3</v>
      </c>
      <c r="G7" s="41">
        <v>1</v>
      </c>
      <c r="H7" s="41">
        <v>0.9667</v>
      </c>
      <c r="I7" s="339"/>
      <c r="K7" s="21" t="s">
        <v>56</v>
      </c>
      <c r="L7" s="24">
        <f>INDEX(IF(D9="풀업",H5:H16,G5:G16),IF(A9="항공모함",12,A9))</f>
        <v>0.80020000000000002</v>
      </c>
      <c r="T7" s="4"/>
    </row>
    <row r="8" spans="1:21" ht="16.5" customHeight="1">
      <c r="A8" s="13" t="s">
        <v>38</v>
      </c>
      <c r="B8" s="14" t="s">
        <v>39</v>
      </c>
      <c r="C8" s="14" t="s">
        <v>40</v>
      </c>
      <c r="D8" s="17" t="s">
        <v>41</v>
      </c>
      <c r="F8" s="42">
        <v>4</v>
      </c>
      <c r="G8" s="41">
        <v>0.93340000000000001</v>
      </c>
      <c r="H8" s="41">
        <v>0.90010000000000001</v>
      </c>
      <c r="I8" s="337">
        <v>0.80020000000000002</v>
      </c>
      <c r="K8" s="21" t="s">
        <v>26</v>
      </c>
      <c r="L8" s="25">
        <f>IF(B9="있음",0.95,1)</f>
        <v>1</v>
      </c>
      <c r="T8" s="4"/>
    </row>
    <row r="9" spans="1:21" ht="16.5" customHeight="1">
      <c r="A9" s="15" t="s">
        <v>452</v>
      </c>
      <c r="B9" s="16" t="s">
        <v>3</v>
      </c>
      <c r="C9" s="16" t="s">
        <v>3</v>
      </c>
      <c r="D9" s="18" t="s">
        <v>66</v>
      </c>
      <c r="F9" s="42">
        <v>5</v>
      </c>
      <c r="G9" s="41">
        <v>0.86680000000000001</v>
      </c>
      <c r="H9" s="41">
        <v>0.83350000000000002</v>
      </c>
      <c r="I9" s="338"/>
      <c r="K9" s="21" t="s">
        <v>5</v>
      </c>
      <c r="L9" s="25">
        <f>IF(C9="있음",0.9,1)</f>
        <v>1</v>
      </c>
      <c r="T9" s="4"/>
    </row>
    <row r="10" spans="1:21" ht="16.5" customHeight="1">
      <c r="A10" s="6"/>
      <c r="B10" s="5"/>
      <c r="C10" s="5"/>
      <c r="D10" s="7"/>
      <c r="F10" s="42">
        <v>6</v>
      </c>
      <c r="G10" s="41">
        <v>0.80020000000000002</v>
      </c>
      <c r="H10" s="41">
        <v>0.76690000000000003</v>
      </c>
      <c r="I10" s="338"/>
      <c r="J10" s="35"/>
      <c r="K10" s="21" t="s">
        <v>21</v>
      </c>
      <c r="L10" s="25">
        <f>IF(B12="있음",0.5,1)</f>
        <v>1</v>
      </c>
    </row>
    <row r="11" spans="1:21" ht="16.5" customHeight="1">
      <c r="A11" s="379" t="s">
        <v>34</v>
      </c>
      <c r="B11" s="14" t="s">
        <v>42</v>
      </c>
      <c r="C11" s="14" t="s">
        <v>43</v>
      </c>
      <c r="D11" s="17" t="s">
        <v>57</v>
      </c>
      <c r="F11" s="42">
        <v>7</v>
      </c>
      <c r="G11" s="41">
        <v>0.73360000000000003</v>
      </c>
      <c r="H11" s="41">
        <v>0.70030000000000003</v>
      </c>
      <c r="I11" s="338"/>
      <c r="J11" s="11"/>
      <c r="K11" s="21" t="s">
        <v>22</v>
      </c>
      <c r="L11" s="25">
        <f>IF(C12="있음",1,0)</f>
        <v>0</v>
      </c>
    </row>
    <row r="12" spans="1:21" ht="16.5" customHeight="1">
      <c r="A12" s="379"/>
      <c r="B12" s="31" t="s">
        <v>3</v>
      </c>
      <c r="C12" s="32" t="s">
        <v>3</v>
      </c>
      <c r="D12" s="36" t="s">
        <v>3</v>
      </c>
      <c r="F12" s="42">
        <v>8</v>
      </c>
      <c r="G12" s="41">
        <v>0.66700000000000004</v>
      </c>
      <c r="H12" s="41">
        <v>0.63370000000000004</v>
      </c>
      <c r="I12" s="338"/>
      <c r="K12" s="21" t="s">
        <v>54</v>
      </c>
      <c r="L12" s="25" t="s">
        <v>10</v>
      </c>
    </row>
    <row r="13" spans="1:21" ht="16.5" customHeight="1">
      <c r="A13" s="6"/>
      <c r="B13" s="5"/>
      <c r="C13" s="30"/>
      <c r="D13" s="49" t="s">
        <v>60</v>
      </c>
      <c r="F13" s="42">
        <v>9</v>
      </c>
      <c r="G13" s="41">
        <v>0.60040000000000004</v>
      </c>
      <c r="H13" s="41">
        <v>0.56710000000000005</v>
      </c>
      <c r="I13" s="338"/>
      <c r="K13" s="21"/>
      <c r="L13" s="25" t="s">
        <v>11</v>
      </c>
    </row>
    <row r="14" spans="1:21" ht="16.5" customHeight="1">
      <c r="A14" s="334" t="s">
        <v>37</v>
      </c>
      <c r="B14" s="33" t="s">
        <v>32</v>
      </c>
      <c r="C14" s="33" t="s">
        <v>31</v>
      </c>
      <c r="D14" s="37" t="s">
        <v>64</v>
      </c>
      <c r="E14" s="8"/>
      <c r="F14" s="42">
        <v>10</v>
      </c>
      <c r="G14" s="41">
        <v>0.53380000000000005</v>
      </c>
      <c r="H14" s="41">
        <v>0.50049999999999994</v>
      </c>
      <c r="I14" s="338"/>
      <c r="K14" s="21" t="s">
        <v>13</v>
      </c>
      <c r="L14" s="25">
        <f>IF(D18="초과함",1,0.5)</f>
        <v>1</v>
      </c>
      <c r="S14" s="1"/>
      <c r="T14" s="1"/>
      <c r="U14" s="1"/>
    </row>
    <row r="15" spans="1:21" ht="16.5" customHeight="1">
      <c r="A15" s="334"/>
      <c r="B15" s="98">
        <v>1.5</v>
      </c>
      <c r="C15" s="99">
        <v>3</v>
      </c>
      <c r="D15" s="100">
        <v>12</v>
      </c>
      <c r="F15" s="43">
        <v>11</v>
      </c>
      <c r="G15" s="41">
        <v>0.434</v>
      </c>
      <c r="H15" s="41">
        <v>0.434</v>
      </c>
      <c r="I15" s="338"/>
      <c r="J15" s="9"/>
      <c r="K15" s="21" t="s">
        <v>9</v>
      </c>
      <c r="L15" s="25">
        <f>IF(B18="있음",1,0)</f>
        <v>0</v>
      </c>
      <c r="Q15" s="1"/>
    </row>
    <row r="16" spans="1:21" ht="16.5" customHeight="1">
      <c r="A16" s="6"/>
      <c r="B16" s="5"/>
      <c r="C16" s="5" t="s">
        <v>52</v>
      </c>
      <c r="D16" s="7"/>
      <c r="F16" s="20" t="s">
        <v>28</v>
      </c>
      <c r="G16" s="41">
        <v>0.80020000000000002</v>
      </c>
      <c r="H16" s="41">
        <v>0.80020000000000002</v>
      </c>
      <c r="I16" s="339"/>
      <c r="J16" s="9"/>
      <c r="K16" s="21" t="s">
        <v>8</v>
      </c>
      <c r="L16" s="25">
        <f>IF(C18="있음",1,0)</f>
        <v>0</v>
      </c>
    </row>
    <row r="17" spans="1:12" ht="16.5" customHeight="1">
      <c r="A17" s="335" t="s">
        <v>35</v>
      </c>
      <c r="B17" s="34" t="s">
        <v>44</v>
      </c>
      <c r="C17" s="34" t="s">
        <v>45</v>
      </c>
      <c r="D17" s="38" t="s">
        <v>53</v>
      </c>
      <c r="J17" s="9"/>
      <c r="K17" s="26" t="s">
        <v>16</v>
      </c>
      <c r="L17" s="25" t="s">
        <v>17</v>
      </c>
    </row>
    <row r="18" spans="1:12" ht="16.5" customHeight="1" thickBot="1">
      <c r="A18" s="336"/>
      <c r="B18" s="39" t="s">
        <v>3</v>
      </c>
      <c r="C18" s="39" t="s">
        <v>3</v>
      </c>
      <c r="D18" s="40" t="s">
        <v>65</v>
      </c>
      <c r="J18" s="9"/>
      <c r="K18" s="21"/>
      <c r="L18" s="25" t="s">
        <v>18</v>
      </c>
    </row>
    <row r="19" spans="1:12" ht="16.5" customHeight="1" thickTop="1" thickBot="1">
      <c r="A19" s="44"/>
      <c r="B19" s="45"/>
      <c r="C19" s="45"/>
      <c r="D19" s="45"/>
      <c r="J19" s="9"/>
      <c r="K19" s="27" t="s">
        <v>46</v>
      </c>
      <c r="L19" s="28">
        <f>IF(D12="있음",4+IF(C12="없음",1,0),0)</f>
        <v>0</v>
      </c>
    </row>
    <row r="20" spans="1:12" ht="23.25" customHeight="1" thickTop="1">
      <c r="A20" s="370" t="s">
        <v>49</v>
      </c>
      <c r="B20" s="371"/>
      <c r="C20" s="372"/>
      <c r="F20" t="s">
        <v>24</v>
      </c>
    </row>
    <row r="21" spans="1:12" ht="16.5" customHeight="1">
      <c r="A21" s="377" t="s">
        <v>7</v>
      </c>
      <c r="B21" s="378"/>
      <c r="C21" s="47">
        <f>L7*L8*L9*((D15/100*L10)+L11/100+L19/100+(L15/100+L16/100)*L14)</f>
        <v>9.6023999999999998E-2</v>
      </c>
      <c r="E21" s="29"/>
      <c r="F21" t="s">
        <v>472</v>
      </c>
      <c r="G21" s="106" t="s">
        <v>473</v>
      </c>
    </row>
    <row r="22" spans="1:12" ht="16.5" customHeight="1">
      <c r="A22" s="375" t="s">
        <v>33</v>
      </c>
      <c r="B22" s="376"/>
      <c r="C22" s="47">
        <f>1-((1-C21)^C15)</f>
        <v>0.26129557398990177</v>
      </c>
      <c r="E22" s="29"/>
      <c r="F22" s="1" t="s">
        <v>15</v>
      </c>
      <c r="G22" s="10" t="s">
        <v>30</v>
      </c>
      <c r="H22" s="10"/>
      <c r="I22" s="10"/>
      <c r="J22" s="10"/>
      <c r="K22" s="19"/>
    </row>
    <row r="23" spans="1:12" ht="16.5" customHeight="1" thickBot="1">
      <c r="A23" s="373" t="s">
        <v>14</v>
      </c>
      <c r="B23" s="374"/>
      <c r="C23" s="48">
        <f>C22*60/B15</f>
        <v>10.45182295959607</v>
      </c>
      <c r="E23" s="29"/>
      <c r="F23" s="1" t="s">
        <v>25</v>
      </c>
      <c r="G23" s="10" t="s">
        <v>1</v>
      </c>
      <c r="H23" s="11"/>
      <c r="I23" s="12"/>
      <c r="J23" s="12"/>
    </row>
    <row r="24" spans="1:12" ht="16.5" customHeight="1" thickTop="1" thickBot="1">
      <c r="A24" s="67"/>
      <c r="B24" s="67"/>
      <c r="C24" s="68"/>
      <c r="E24" s="29"/>
      <c r="F24" s="1"/>
      <c r="G24" s="10"/>
      <c r="H24" s="11"/>
      <c r="I24" s="12"/>
      <c r="J24" s="12"/>
    </row>
    <row r="25" spans="1:12" ht="16.5" customHeight="1" thickTop="1">
      <c r="A25" s="183" t="s">
        <v>654</v>
      </c>
      <c r="B25" s="184"/>
      <c r="C25" s="184"/>
      <c r="D25" s="184"/>
      <c r="E25" s="184"/>
      <c r="F25" s="184"/>
      <c r="G25" s="184"/>
      <c r="H25" s="184"/>
      <c r="I25" s="185"/>
      <c r="J25" s="19"/>
    </row>
    <row r="26" spans="1:12" ht="16.5" customHeight="1" thickBot="1">
      <c r="A26" s="186" t="s">
        <v>657</v>
      </c>
      <c r="B26" s="187"/>
      <c r="C26" s="187"/>
      <c r="D26" s="187"/>
      <c r="E26" s="187"/>
      <c r="F26" s="187"/>
      <c r="G26" s="187"/>
      <c r="H26" s="187"/>
      <c r="I26" s="188"/>
      <c r="J26" s="19"/>
    </row>
    <row r="27" spans="1:12" ht="16.5" customHeight="1" thickTop="1">
      <c r="J27" s="19"/>
      <c r="K27" s="19"/>
    </row>
    <row r="28" spans="1:12" s="19" customFormat="1" ht="23.25" customHeight="1">
      <c r="A28" s="343" t="s">
        <v>728</v>
      </c>
      <c r="B28" s="344"/>
      <c r="C28" s="344"/>
      <c r="D28" s="344"/>
      <c r="E28" s="344"/>
      <c r="F28" s="344"/>
      <c r="G28" s="344"/>
      <c r="H28" s="345"/>
    </row>
    <row r="29" spans="1:12" ht="16.5" customHeight="1">
      <c r="A29" s="348" t="s">
        <v>47</v>
      </c>
      <c r="B29" s="349"/>
      <c r="C29" s="349"/>
      <c r="D29" s="349"/>
      <c r="E29" s="349"/>
      <c r="F29" s="349"/>
      <c r="G29" s="349"/>
      <c r="H29" s="350"/>
      <c r="I29" s="19"/>
    </row>
    <row r="30" spans="1:12" ht="16.5" customHeight="1">
      <c r="A30" s="351" t="s">
        <v>58</v>
      </c>
      <c r="B30" s="352"/>
      <c r="C30" s="352"/>
      <c r="D30" s="352"/>
      <c r="E30" s="352"/>
      <c r="F30" s="352"/>
      <c r="G30" s="352"/>
      <c r="H30" s="353"/>
      <c r="I30" s="19"/>
    </row>
    <row r="31" spans="1:12" ht="16.5" customHeight="1">
      <c r="A31" s="354" t="s">
        <v>50</v>
      </c>
      <c r="B31" s="355"/>
      <c r="C31" s="355"/>
      <c r="D31" s="355"/>
      <c r="E31" s="355"/>
      <c r="F31" s="355"/>
      <c r="G31" s="355"/>
      <c r="H31" s="356"/>
      <c r="I31" s="19"/>
      <c r="J31" s="19"/>
    </row>
    <row r="32" spans="1:12">
      <c r="A32" s="357" t="s">
        <v>23</v>
      </c>
      <c r="B32" s="358"/>
      <c r="C32" s="358"/>
      <c r="D32" s="358"/>
      <c r="E32" s="358"/>
      <c r="F32" s="358"/>
      <c r="G32" s="358"/>
      <c r="H32" s="359"/>
      <c r="I32" s="19"/>
    </row>
    <row r="33" spans="1:9">
      <c r="A33" s="340" t="s">
        <v>62</v>
      </c>
      <c r="B33" s="341"/>
      <c r="C33" s="341"/>
      <c r="D33" s="341"/>
      <c r="E33" s="341"/>
      <c r="F33" s="341"/>
      <c r="G33" s="341"/>
      <c r="H33" s="342"/>
    </row>
    <row r="34" spans="1:9" ht="17.25" thickBot="1"/>
    <row r="35" spans="1:9" ht="17.25" thickTop="1">
      <c r="A35" s="163" t="s">
        <v>68</v>
      </c>
      <c r="B35" s="164"/>
      <c r="C35" s="164"/>
      <c r="D35" s="164"/>
      <c r="E35" s="164"/>
      <c r="F35" s="164"/>
      <c r="G35" s="164"/>
      <c r="H35" s="164"/>
      <c r="I35" s="165"/>
    </row>
    <row r="36" spans="1:9">
      <c r="A36" s="166" t="s">
        <v>48</v>
      </c>
      <c r="B36" s="167"/>
      <c r="C36" s="167"/>
      <c r="D36" s="167"/>
      <c r="E36" s="167"/>
      <c r="F36" s="167"/>
      <c r="G36" s="167"/>
      <c r="H36" s="167"/>
      <c r="I36" s="168"/>
    </row>
    <row r="37" spans="1:9">
      <c r="A37" s="169" t="s">
        <v>61</v>
      </c>
      <c r="B37" s="170"/>
      <c r="C37" s="170"/>
      <c r="D37" s="170"/>
      <c r="E37" s="170"/>
      <c r="F37" s="171"/>
      <c r="G37" s="171"/>
      <c r="H37" s="171"/>
      <c r="I37" s="172"/>
    </row>
    <row r="38" spans="1:9">
      <c r="A38" s="173" t="s">
        <v>655</v>
      </c>
      <c r="B38" s="5"/>
      <c r="C38" s="5"/>
      <c r="D38" s="5"/>
      <c r="E38" s="5"/>
      <c r="F38" s="5"/>
      <c r="G38" s="5"/>
      <c r="H38" s="5"/>
      <c r="I38" s="174"/>
    </row>
    <row r="39" spans="1:9">
      <c r="A39" s="175" t="s">
        <v>51</v>
      </c>
      <c r="B39" s="5"/>
      <c r="C39" s="5"/>
      <c r="D39" s="5"/>
      <c r="E39" s="5"/>
      <c r="F39" s="5"/>
      <c r="G39" s="5"/>
      <c r="H39" s="5"/>
      <c r="I39" s="174"/>
    </row>
    <row r="40" spans="1:9">
      <c r="A40" s="176" t="s">
        <v>59</v>
      </c>
      <c r="B40" s="5"/>
      <c r="C40" s="5"/>
      <c r="D40" s="5"/>
      <c r="E40" s="5"/>
      <c r="F40" s="5"/>
      <c r="G40" s="5"/>
      <c r="H40" s="5"/>
      <c r="I40" s="174"/>
    </row>
    <row r="41" spans="1:9">
      <c r="A41" s="177" t="s">
        <v>67</v>
      </c>
      <c r="B41" s="5"/>
      <c r="C41" s="5"/>
      <c r="D41" s="5"/>
      <c r="E41" s="5"/>
      <c r="F41" s="178"/>
      <c r="G41" s="178"/>
      <c r="H41" s="178"/>
      <c r="I41" s="179"/>
    </row>
    <row r="42" spans="1:9">
      <c r="A42" s="176" t="s">
        <v>76</v>
      </c>
      <c r="B42" s="5"/>
      <c r="C42" s="5"/>
      <c r="D42" s="5"/>
      <c r="E42" s="5"/>
      <c r="F42" s="5"/>
      <c r="G42" s="5"/>
      <c r="H42" s="5"/>
      <c r="I42" s="174"/>
    </row>
    <row r="43" spans="1:9" ht="17.25" thickBot="1">
      <c r="A43" s="180" t="s">
        <v>656</v>
      </c>
      <c r="B43" s="181"/>
      <c r="C43" s="181"/>
      <c r="D43" s="181"/>
      <c r="E43" s="181"/>
      <c r="F43" s="181"/>
      <c r="G43" s="181"/>
      <c r="H43" s="181"/>
      <c r="I43" s="182"/>
    </row>
    <row r="44" spans="1:9" ht="17.25" thickTop="1"/>
    <row r="45" spans="1:9">
      <c r="A45" t="s">
        <v>733</v>
      </c>
    </row>
  </sheetData>
  <mergeCells count="20">
    <mergeCell ref="K4:L4"/>
    <mergeCell ref="A29:H29"/>
    <mergeCell ref="A30:H30"/>
    <mergeCell ref="A31:H31"/>
    <mergeCell ref="A32:H32"/>
    <mergeCell ref="A4:D4"/>
    <mergeCell ref="A5:D5"/>
    <mergeCell ref="A6:D6"/>
    <mergeCell ref="A7:D7"/>
    <mergeCell ref="A20:C20"/>
    <mergeCell ref="A23:B23"/>
    <mergeCell ref="A22:B22"/>
    <mergeCell ref="A21:B21"/>
    <mergeCell ref="A11:A12"/>
    <mergeCell ref="A14:A15"/>
    <mergeCell ref="A17:A18"/>
    <mergeCell ref="I8:I16"/>
    <mergeCell ref="I5:I7"/>
    <mergeCell ref="A33:H33"/>
    <mergeCell ref="A28:H28"/>
  </mergeCells>
  <phoneticPr fontId="6" type="noConversion"/>
  <conditionalFormatting sqref="B12:D18">
    <cfRule type="containsText" dxfId="60" priority="7" stopIfTrue="1" operator="containsText" text="있음">
      <formula>NOT(ISERROR(SEARCH("있음",B12)))</formula>
    </cfRule>
  </conditionalFormatting>
  <conditionalFormatting sqref="B9:C9">
    <cfRule type="containsText" dxfId="59" priority="4" stopIfTrue="1" operator="containsText" text="있음">
      <formula>NOT(ISERROR(SEARCH("있음",B9)))</formula>
    </cfRule>
  </conditionalFormatting>
  <conditionalFormatting sqref="D9">
    <cfRule type="containsText" dxfId="58" priority="3" stopIfTrue="1" operator="containsText" text="풀업">
      <formula>NOT(ISERROR(SEARCH("풀업",D9)))</formula>
    </cfRule>
  </conditionalFormatting>
  <conditionalFormatting sqref="D18">
    <cfRule type="containsText" dxfId="57" priority="5" stopIfTrue="1" operator="containsText" text="이하">
      <formula>NOT(ISERROR(SEARCH("이하",D18)))</formula>
    </cfRule>
  </conditionalFormatting>
  <conditionalFormatting sqref="B12">
    <cfRule type="containsText" dxfId="56" priority="1" stopIfTrue="1" operator="containsText" text="있음">
      <formula>NOT(ISERROR(SEARCH("있음",B12)))</formula>
    </cfRule>
  </conditionalFormatting>
  <dataValidations disablePrompts="1" count="4">
    <dataValidation type="list" allowBlank="1" showInputMessage="1" showErrorMessage="1" sqref="A9">
      <formula1>$F$5:$F$16</formula1>
    </dataValidation>
    <dataValidation type="list" allowBlank="1" showInputMessage="1" showErrorMessage="1" sqref="B18:C19 B12:D12 B9:C9">
      <formula1>$L$5:$L$6</formula1>
    </dataValidation>
    <dataValidation type="list" allowBlank="1" showInputMessage="1" showErrorMessage="1" sqref="D18:D19">
      <formula1>$L$12:$L$13</formula1>
    </dataValidation>
    <dataValidation type="list" allowBlank="1" showInputMessage="1" showErrorMessage="1" sqref="D9">
      <formula1>$L$17:$L$18</formula1>
    </dataValidation>
  </dataValidations>
  <hyperlinks>
    <hyperlink ref="G22" r:id="rId1" location="Base_Fire_Chance"/>
    <hyperlink ref="G23" r:id="rId2"/>
    <hyperlink ref="G21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6"/>
  <sheetViews>
    <sheetView workbookViewId="0">
      <selection activeCell="K26" sqref="K26"/>
    </sheetView>
  </sheetViews>
  <sheetFormatPr defaultRowHeight="16.5" customHeight="1"/>
  <cols>
    <col min="1" max="1" width="7.125" customWidth="1"/>
    <col min="2" max="2" width="9.625" style="93" customWidth="1"/>
    <col min="3" max="3" width="18.625" style="139" customWidth="1"/>
    <col min="4" max="4" width="14" customWidth="1"/>
    <col min="5" max="5" width="16" customWidth="1"/>
    <col min="6" max="6" width="13.375" customWidth="1"/>
    <col min="7" max="7" width="17.625" customWidth="1"/>
    <col min="8" max="8" width="24.125" customWidth="1"/>
    <col min="9" max="9" width="17.125" customWidth="1"/>
    <col min="10" max="10" width="9.625" customWidth="1"/>
    <col min="11" max="11" width="15.625" customWidth="1"/>
    <col min="12" max="12" width="21.125" customWidth="1"/>
    <col min="13" max="13" width="18.25" customWidth="1"/>
    <col min="14" max="14" width="20.375" customWidth="1"/>
    <col min="15" max="15" width="9" customWidth="1"/>
    <col min="16" max="16" width="11" customWidth="1"/>
    <col min="17" max="17" width="11.875" customWidth="1"/>
    <col min="18" max="18" width="11.25" customWidth="1"/>
    <col min="20" max="20" width="11.125" customWidth="1"/>
    <col min="21" max="21" width="12" customWidth="1"/>
    <col min="22" max="22" width="10.375" customWidth="1"/>
  </cols>
  <sheetData>
    <row r="1" spans="1:19" ht="24" customHeight="1">
      <c r="A1" s="380" t="s">
        <v>468</v>
      </c>
      <c r="B1" s="381"/>
      <c r="C1" s="382"/>
      <c r="D1" s="387" t="s">
        <v>729</v>
      </c>
      <c r="E1" s="388"/>
      <c r="F1" s="389"/>
      <c r="G1" s="384" t="s">
        <v>211</v>
      </c>
      <c r="H1" s="385"/>
      <c r="I1" s="386"/>
      <c r="J1" s="5"/>
      <c r="K1" s="5"/>
      <c r="L1" s="50"/>
      <c r="M1" s="50"/>
      <c r="N1" s="50"/>
      <c r="O1" s="5"/>
      <c r="P1" s="3" t="s">
        <v>27</v>
      </c>
      <c r="Q1" s="3" t="s">
        <v>19</v>
      </c>
      <c r="R1" s="3" t="s">
        <v>20</v>
      </c>
      <c r="S1" s="3" t="s">
        <v>6</v>
      </c>
    </row>
    <row r="2" spans="1:19" ht="16.5" customHeight="1">
      <c r="A2" s="51" t="s">
        <v>71</v>
      </c>
      <c r="B2" s="85" t="s">
        <v>314</v>
      </c>
      <c r="C2" s="59" t="s">
        <v>344</v>
      </c>
      <c r="D2" s="214" t="s">
        <v>32</v>
      </c>
      <c r="E2" s="214" t="s">
        <v>74</v>
      </c>
      <c r="F2" s="214" t="s">
        <v>704</v>
      </c>
      <c r="G2" s="52" t="s">
        <v>7</v>
      </c>
      <c r="H2" s="53" t="s">
        <v>72</v>
      </c>
      <c r="I2" s="52" t="s">
        <v>14</v>
      </c>
      <c r="J2" s="5" t="s">
        <v>213</v>
      </c>
      <c r="O2" s="46"/>
      <c r="P2" s="42">
        <v>1</v>
      </c>
      <c r="Q2" s="41">
        <v>1</v>
      </c>
      <c r="R2" s="41">
        <v>1</v>
      </c>
      <c r="S2" s="337" t="s">
        <v>0</v>
      </c>
    </row>
    <row r="3" spans="1:19" ht="16.5" customHeight="1">
      <c r="A3" s="60">
        <v>10</v>
      </c>
      <c r="B3" s="86" t="s">
        <v>618</v>
      </c>
      <c r="C3" s="84" t="s">
        <v>205</v>
      </c>
      <c r="D3" s="62">
        <v>1.7</v>
      </c>
      <c r="E3" s="63">
        <v>4</v>
      </c>
      <c r="F3" s="64">
        <v>8</v>
      </c>
      <c r="G3" s="57">
        <f t="shared" ref="G3:G34" si="0">S$18*S$19*S$20*((F3/100*S$21)+S$22/100+(S$26/100+S$27/100)*S$25)</f>
        <v>4.0039999999999999E-2</v>
      </c>
      <c r="H3" s="57">
        <f t="shared" ref="H3:H34" si="1">1-((1-G3)^E3)</f>
        <v>0.15079498891288556</v>
      </c>
      <c r="I3" s="58">
        <f t="shared" ref="I3:I34" si="2">H3*60/D3</f>
        <v>5.3221760792783135</v>
      </c>
      <c r="J3" t="s">
        <v>396</v>
      </c>
      <c r="O3" s="46"/>
      <c r="P3" s="42">
        <v>2</v>
      </c>
      <c r="Q3" s="41">
        <v>1</v>
      </c>
      <c r="R3" s="41">
        <v>1</v>
      </c>
      <c r="S3" s="338"/>
    </row>
    <row r="4" spans="1:19" ht="16.5" customHeight="1" thickBot="1">
      <c r="A4" s="60">
        <v>10</v>
      </c>
      <c r="B4" s="87" t="s">
        <v>321</v>
      </c>
      <c r="C4" s="84" t="s">
        <v>215</v>
      </c>
      <c r="D4" s="62">
        <v>2.5</v>
      </c>
      <c r="E4" s="63">
        <v>6</v>
      </c>
      <c r="F4" s="64">
        <v>8</v>
      </c>
      <c r="G4" s="57">
        <f t="shared" si="0"/>
        <v>4.0039999999999999E-2</v>
      </c>
      <c r="H4" s="57">
        <f t="shared" si="1"/>
        <v>0.21743787936823866</v>
      </c>
      <c r="I4" s="58">
        <f t="shared" si="2"/>
        <v>5.2185091048377279</v>
      </c>
      <c r="J4" s="5"/>
      <c r="O4" s="46"/>
      <c r="P4" s="42">
        <v>3</v>
      </c>
      <c r="Q4" s="41">
        <v>1</v>
      </c>
      <c r="R4" s="41">
        <v>0.9667</v>
      </c>
      <c r="S4" s="339"/>
    </row>
    <row r="5" spans="1:19" ht="16.5" customHeight="1" thickTop="1">
      <c r="A5" s="60">
        <v>10</v>
      </c>
      <c r="B5" s="140" t="s">
        <v>312</v>
      </c>
      <c r="C5" s="84" t="s">
        <v>118</v>
      </c>
      <c r="D5" s="62">
        <v>1.5</v>
      </c>
      <c r="E5" s="63">
        <v>3</v>
      </c>
      <c r="F5" s="64">
        <v>9</v>
      </c>
      <c r="G5" s="57">
        <f t="shared" si="0"/>
        <v>4.5044999999999995E-2</v>
      </c>
      <c r="H5" s="57">
        <f t="shared" si="1"/>
        <v>0.1291392425734661</v>
      </c>
      <c r="I5" s="58">
        <f t="shared" si="2"/>
        <v>5.1655697029386438</v>
      </c>
      <c r="J5" s="5"/>
      <c r="K5" s="233" t="s">
        <v>75</v>
      </c>
      <c r="L5" s="234"/>
      <c r="M5" s="234"/>
      <c r="N5" s="235"/>
      <c r="O5" s="46"/>
      <c r="P5" s="42">
        <v>4</v>
      </c>
      <c r="Q5" s="41">
        <v>0.93340000000000001</v>
      </c>
      <c r="R5" s="41">
        <v>0.90010000000000001</v>
      </c>
      <c r="S5" s="337">
        <v>0.80020000000000002</v>
      </c>
    </row>
    <row r="6" spans="1:19" ht="16.5" customHeight="1">
      <c r="A6" s="60">
        <v>9</v>
      </c>
      <c r="B6" s="89" t="s">
        <v>397</v>
      </c>
      <c r="C6" s="84" t="s">
        <v>207</v>
      </c>
      <c r="D6" s="62">
        <v>1.8</v>
      </c>
      <c r="E6" s="63">
        <v>4</v>
      </c>
      <c r="F6" s="64">
        <v>8</v>
      </c>
      <c r="G6" s="57">
        <f t="shared" si="0"/>
        <v>4.0039999999999999E-2</v>
      </c>
      <c r="H6" s="57">
        <f t="shared" si="1"/>
        <v>0.15079498891288556</v>
      </c>
      <c r="I6" s="58">
        <f t="shared" si="2"/>
        <v>5.0264996304295186</v>
      </c>
      <c r="J6" s="56"/>
      <c r="K6" s="236" t="s">
        <v>63</v>
      </c>
      <c r="L6" s="29"/>
      <c r="M6" s="29"/>
      <c r="N6" s="237"/>
      <c r="O6" s="46"/>
      <c r="P6" s="42">
        <v>5</v>
      </c>
      <c r="Q6" s="41">
        <v>0.86680000000000001</v>
      </c>
      <c r="R6" s="41">
        <v>0.83350000000000002</v>
      </c>
      <c r="S6" s="338"/>
    </row>
    <row r="7" spans="1:19" ht="16.5" customHeight="1">
      <c r="A7" s="60">
        <v>9</v>
      </c>
      <c r="B7" s="86" t="s">
        <v>618</v>
      </c>
      <c r="C7" s="84" t="s">
        <v>204</v>
      </c>
      <c r="D7" s="62">
        <v>1.8</v>
      </c>
      <c r="E7" s="63">
        <v>4</v>
      </c>
      <c r="F7" s="64">
        <v>8</v>
      </c>
      <c r="G7" s="57">
        <f t="shared" si="0"/>
        <v>4.0039999999999999E-2</v>
      </c>
      <c r="H7" s="57">
        <f t="shared" si="1"/>
        <v>0.15079498891288556</v>
      </c>
      <c r="I7" s="58">
        <f t="shared" si="2"/>
        <v>5.0264996304295186</v>
      </c>
      <c r="J7" s="56"/>
      <c r="K7" s="238" t="s">
        <v>69</v>
      </c>
      <c r="L7" s="29"/>
      <c r="M7" s="29"/>
      <c r="N7" s="237"/>
      <c r="O7" s="46"/>
      <c r="P7" s="42">
        <v>6</v>
      </c>
      <c r="Q7" s="41">
        <v>0.80020000000000002</v>
      </c>
      <c r="R7" s="41">
        <v>0.76690000000000003</v>
      </c>
      <c r="S7" s="338"/>
    </row>
    <row r="8" spans="1:19" ht="16.5" customHeight="1">
      <c r="A8" s="94">
        <v>10</v>
      </c>
      <c r="B8" s="86" t="s">
        <v>618</v>
      </c>
      <c r="C8" s="137" t="s">
        <v>436</v>
      </c>
      <c r="D8" s="95">
        <v>3.7</v>
      </c>
      <c r="E8" s="96">
        <v>7</v>
      </c>
      <c r="F8" s="97">
        <v>10</v>
      </c>
      <c r="G8" s="57">
        <f t="shared" si="0"/>
        <v>5.0049999999999997E-2</v>
      </c>
      <c r="H8" s="57">
        <f t="shared" si="1"/>
        <v>0.30191994544803313</v>
      </c>
      <c r="I8" s="58">
        <f t="shared" si="2"/>
        <v>4.8959991153735096</v>
      </c>
      <c r="J8" s="5"/>
      <c r="K8" s="390" t="s">
        <v>73</v>
      </c>
      <c r="L8" s="391"/>
      <c r="M8" s="391"/>
      <c r="N8" s="392"/>
      <c r="O8" s="46"/>
      <c r="P8" s="42">
        <v>7</v>
      </c>
      <c r="Q8" s="41">
        <v>0.73360000000000003</v>
      </c>
      <c r="R8" s="41">
        <v>0.70030000000000003</v>
      </c>
      <c r="S8" s="338"/>
    </row>
    <row r="9" spans="1:19" ht="16.5" customHeight="1">
      <c r="A9" s="60">
        <v>10</v>
      </c>
      <c r="B9" s="89" t="s">
        <v>398</v>
      </c>
      <c r="C9" s="84" t="s">
        <v>162</v>
      </c>
      <c r="D9" s="62">
        <v>2.8</v>
      </c>
      <c r="E9" s="63">
        <v>6</v>
      </c>
      <c r="F9" s="64">
        <v>8</v>
      </c>
      <c r="G9" s="57">
        <f t="shared" si="0"/>
        <v>4.0039999999999999E-2</v>
      </c>
      <c r="H9" s="57">
        <f t="shared" si="1"/>
        <v>0.21743787936823866</v>
      </c>
      <c r="I9" s="58">
        <f t="shared" si="2"/>
        <v>4.6593831293194006</v>
      </c>
      <c r="J9" s="5"/>
      <c r="K9" s="239" t="s">
        <v>38</v>
      </c>
      <c r="L9" s="14" t="s">
        <v>39</v>
      </c>
      <c r="M9" s="14" t="s">
        <v>40</v>
      </c>
      <c r="N9" s="240" t="s">
        <v>41</v>
      </c>
      <c r="O9" s="46"/>
      <c r="P9" s="42">
        <v>8</v>
      </c>
      <c r="Q9" s="41">
        <v>0.66700000000000004</v>
      </c>
      <c r="R9" s="41">
        <v>0.63370000000000004</v>
      </c>
      <c r="S9" s="338"/>
    </row>
    <row r="10" spans="1:19" ht="16.5" customHeight="1">
      <c r="A10" s="60">
        <v>11</v>
      </c>
      <c r="B10" s="86" t="s">
        <v>618</v>
      </c>
      <c r="C10" s="84" t="s">
        <v>201</v>
      </c>
      <c r="D10" s="62">
        <v>2.8</v>
      </c>
      <c r="E10" s="63">
        <v>6</v>
      </c>
      <c r="F10" s="64">
        <v>8</v>
      </c>
      <c r="G10" s="57">
        <f t="shared" si="0"/>
        <v>4.0039999999999999E-2</v>
      </c>
      <c r="H10" s="57">
        <f t="shared" si="1"/>
        <v>0.21743787936823866</v>
      </c>
      <c r="I10" s="58">
        <f t="shared" si="2"/>
        <v>4.6593831293194006</v>
      </c>
      <c r="J10" s="5"/>
      <c r="K10" s="241">
        <v>10</v>
      </c>
      <c r="L10" s="16" t="s">
        <v>3</v>
      </c>
      <c r="M10" s="16" t="s">
        <v>3</v>
      </c>
      <c r="N10" s="242" t="s">
        <v>659</v>
      </c>
      <c r="O10" s="46"/>
      <c r="P10" s="42">
        <v>9</v>
      </c>
      <c r="Q10" s="41">
        <v>0.60040000000000004</v>
      </c>
      <c r="R10" s="41">
        <v>0.56710000000000005</v>
      </c>
      <c r="S10" s="338"/>
    </row>
    <row r="11" spans="1:19" ht="16.5" customHeight="1">
      <c r="A11" s="60">
        <v>10</v>
      </c>
      <c r="B11" s="86" t="s">
        <v>618</v>
      </c>
      <c r="C11" s="84" t="s">
        <v>200</v>
      </c>
      <c r="D11" s="62">
        <v>2</v>
      </c>
      <c r="E11" s="63">
        <v>4</v>
      </c>
      <c r="F11" s="64">
        <v>8</v>
      </c>
      <c r="G11" s="57">
        <f t="shared" si="0"/>
        <v>4.0039999999999999E-2</v>
      </c>
      <c r="H11" s="57">
        <f t="shared" si="1"/>
        <v>0.15079498891288556</v>
      </c>
      <c r="I11" s="58">
        <f t="shared" si="2"/>
        <v>4.5238496673865667</v>
      </c>
      <c r="J11" s="5"/>
      <c r="K11" s="243" t="s">
        <v>471</v>
      </c>
      <c r="L11" s="46"/>
      <c r="M11" s="46"/>
      <c r="N11" s="244"/>
      <c r="O11" s="46"/>
      <c r="P11" s="42">
        <v>10</v>
      </c>
      <c r="Q11" s="41">
        <v>0.53380000000000005</v>
      </c>
      <c r="R11" s="41">
        <v>0.50049999999999994</v>
      </c>
      <c r="S11" s="338"/>
    </row>
    <row r="12" spans="1:19" ht="16.5" customHeight="1">
      <c r="A12" s="60">
        <v>10</v>
      </c>
      <c r="B12" s="90" t="s">
        <v>311</v>
      </c>
      <c r="C12" s="77" t="s">
        <v>100</v>
      </c>
      <c r="D12" s="62">
        <v>3</v>
      </c>
      <c r="E12" s="63">
        <v>10</v>
      </c>
      <c r="F12" s="64">
        <v>5</v>
      </c>
      <c r="G12" s="57">
        <f t="shared" si="0"/>
        <v>2.5024999999999999E-2</v>
      </c>
      <c r="H12" s="57">
        <f t="shared" si="1"/>
        <v>0.2238694150539432</v>
      </c>
      <c r="I12" s="58">
        <f t="shared" si="2"/>
        <v>4.4773883010788635</v>
      </c>
      <c r="J12" s="5"/>
      <c r="K12" s="245"/>
      <c r="L12" s="393" t="s">
        <v>738</v>
      </c>
      <c r="M12" s="393"/>
      <c r="N12" s="246"/>
      <c r="O12" s="46"/>
      <c r="P12" s="43">
        <v>11</v>
      </c>
      <c r="Q12" s="41">
        <v>0.434</v>
      </c>
      <c r="R12" s="41">
        <v>0.434</v>
      </c>
      <c r="S12" s="338"/>
    </row>
    <row r="13" spans="1:19" ht="16.5" customHeight="1">
      <c r="A13" s="60">
        <v>8</v>
      </c>
      <c r="B13" s="90" t="s">
        <v>311</v>
      </c>
      <c r="C13" s="84" t="s">
        <v>96</v>
      </c>
      <c r="D13" s="62">
        <v>3</v>
      </c>
      <c r="E13" s="63">
        <v>8</v>
      </c>
      <c r="F13" s="64">
        <v>6</v>
      </c>
      <c r="G13" s="57">
        <f t="shared" si="0"/>
        <v>3.0029999999999994E-2</v>
      </c>
      <c r="H13" s="57">
        <f t="shared" si="1"/>
        <v>0.21645053545545512</v>
      </c>
      <c r="I13" s="58">
        <f t="shared" si="2"/>
        <v>4.3290107091091024</v>
      </c>
      <c r="J13" s="5"/>
      <c r="K13" s="245"/>
      <c r="L13" s="14" t="s">
        <v>42</v>
      </c>
      <c r="M13" s="14" t="s">
        <v>43</v>
      </c>
      <c r="N13" s="247"/>
      <c r="O13" s="46"/>
      <c r="P13" s="20" t="s">
        <v>28</v>
      </c>
      <c r="Q13" s="41">
        <v>0.80020000000000002</v>
      </c>
      <c r="R13" s="41">
        <v>0.80020000000000002</v>
      </c>
      <c r="S13" s="339"/>
    </row>
    <row r="14" spans="1:19" ht="16.5" customHeight="1">
      <c r="A14" s="60">
        <v>10</v>
      </c>
      <c r="B14" s="89" t="s">
        <v>399</v>
      </c>
      <c r="C14" s="84" t="s">
        <v>171</v>
      </c>
      <c r="D14" s="62">
        <v>3.5</v>
      </c>
      <c r="E14" s="63">
        <v>8</v>
      </c>
      <c r="F14" s="64">
        <v>7</v>
      </c>
      <c r="G14" s="57">
        <f t="shared" si="0"/>
        <v>3.5034999999999997E-2</v>
      </c>
      <c r="H14" s="57">
        <f t="shared" si="1"/>
        <v>0.24821701604530422</v>
      </c>
      <c r="I14" s="58">
        <f t="shared" si="2"/>
        <v>4.2551488464909299</v>
      </c>
      <c r="J14" s="5"/>
      <c r="K14" s="245"/>
      <c r="L14" s="31" t="s">
        <v>3</v>
      </c>
      <c r="M14" s="32" t="s">
        <v>3</v>
      </c>
      <c r="N14" s="248"/>
      <c r="O14" s="46"/>
    </row>
    <row r="15" spans="1:19" ht="16.5" customHeight="1">
      <c r="A15" s="60">
        <v>11</v>
      </c>
      <c r="B15" s="92" t="s">
        <v>313</v>
      </c>
      <c r="C15" s="84" t="s">
        <v>615</v>
      </c>
      <c r="D15" s="62">
        <v>5.3</v>
      </c>
      <c r="E15" s="63">
        <v>8</v>
      </c>
      <c r="F15" s="64">
        <v>10</v>
      </c>
      <c r="G15" s="57">
        <f t="shared" si="0"/>
        <v>5.0049999999999997E-2</v>
      </c>
      <c r="H15" s="57">
        <f t="shared" si="1"/>
        <v>0.33685885217835909</v>
      </c>
      <c r="I15" s="58">
        <f t="shared" si="2"/>
        <v>3.8134964397550086</v>
      </c>
      <c r="J15" s="5"/>
      <c r="K15" s="243"/>
      <c r="L15" s="46"/>
      <c r="M15" s="46"/>
      <c r="N15" s="244"/>
      <c r="O15" s="46"/>
      <c r="R15" s="346" t="s">
        <v>55</v>
      </c>
      <c r="S15" s="347"/>
    </row>
    <row r="16" spans="1:19" ht="16.5" customHeight="1">
      <c r="A16" s="60">
        <v>8</v>
      </c>
      <c r="B16" s="91" t="s">
        <v>318</v>
      </c>
      <c r="C16" s="84" t="s">
        <v>181</v>
      </c>
      <c r="D16" s="62">
        <v>4.4000000000000004</v>
      </c>
      <c r="E16" s="63">
        <v>8</v>
      </c>
      <c r="F16" s="64">
        <v>8</v>
      </c>
      <c r="G16" s="57">
        <f t="shared" si="0"/>
        <v>4.0039999999999999E-2</v>
      </c>
      <c r="H16" s="57">
        <f t="shared" si="1"/>
        <v>0.27885084914453384</v>
      </c>
      <c r="I16" s="58">
        <f t="shared" si="2"/>
        <v>3.8025115792436432</v>
      </c>
      <c r="J16" s="5"/>
      <c r="K16" s="245"/>
      <c r="L16" s="383" t="s">
        <v>214</v>
      </c>
      <c r="M16" s="383"/>
      <c r="N16" s="244"/>
      <c r="O16" s="46"/>
      <c r="R16" s="21" t="s">
        <v>12</v>
      </c>
      <c r="S16" s="22" t="s">
        <v>4</v>
      </c>
    </row>
    <row r="17" spans="1:19" ht="16.5" customHeight="1">
      <c r="A17" s="60">
        <v>9</v>
      </c>
      <c r="B17" s="90" t="s">
        <v>311</v>
      </c>
      <c r="C17" s="84" t="s">
        <v>97</v>
      </c>
      <c r="D17" s="62">
        <v>3</v>
      </c>
      <c r="E17" s="63">
        <v>8</v>
      </c>
      <c r="F17" s="64">
        <v>5</v>
      </c>
      <c r="G17" s="57">
        <f t="shared" si="0"/>
        <v>2.5024999999999999E-2</v>
      </c>
      <c r="H17" s="57">
        <f t="shared" si="1"/>
        <v>0.18351569962351355</v>
      </c>
      <c r="I17" s="58">
        <f t="shared" si="2"/>
        <v>3.670313992470271</v>
      </c>
      <c r="J17" s="5"/>
      <c r="K17" s="245"/>
      <c r="L17" s="34" t="s">
        <v>44</v>
      </c>
      <c r="M17" s="34" t="s">
        <v>45</v>
      </c>
      <c r="N17" s="249" t="s">
        <v>53</v>
      </c>
      <c r="O17" s="46"/>
      <c r="R17" s="21"/>
      <c r="S17" s="66" t="s">
        <v>2</v>
      </c>
    </row>
    <row r="18" spans="1:19" ht="16.5" customHeight="1">
      <c r="A18" s="61">
        <v>10</v>
      </c>
      <c r="B18" s="90" t="s">
        <v>311</v>
      </c>
      <c r="C18" s="78" t="s">
        <v>98</v>
      </c>
      <c r="D18" s="62">
        <v>4</v>
      </c>
      <c r="E18" s="63">
        <v>6</v>
      </c>
      <c r="F18" s="64">
        <v>9</v>
      </c>
      <c r="G18" s="57">
        <f t="shared" si="0"/>
        <v>4.5044999999999995E-2</v>
      </c>
      <c r="H18" s="57">
        <f t="shared" si="1"/>
        <v>0.24160154117448374</v>
      </c>
      <c r="I18" s="58">
        <f t="shared" si="2"/>
        <v>3.6240231176172562</v>
      </c>
      <c r="J18" s="5"/>
      <c r="K18" s="245"/>
      <c r="L18" s="32" t="s">
        <v>3</v>
      </c>
      <c r="M18" s="32" t="s">
        <v>3</v>
      </c>
      <c r="N18" s="250" t="s">
        <v>70</v>
      </c>
      <c r="O18" s="5"/>
      <c r="R18" s="21" t="s">
        <v>56</v>
      </c>
      <c r="S18" s="24">
        <f>INDEX(IF(N10="풀업",R2:R13,Q2:Q13),IF(K10="항공모함",12,K10))</f>
        <v>0.50049999999999994</v>
      </c>
    </row>
    <row r="19" spans="1:19" ht="16.5" customHeight="1">
      <c r="A19" s="94">
        <v>9</v>
      </c>
      <c r="B19" s="86" t="s">
        <v>618</v>
      </c>
      <c r="C19" s="137" t="s">
        <v>437</v>
      </c>
      <c r="D19" s="95">
        <v>4.4000000000000004</v>
      </c>
      <c r="E19" s="96">
        <v>6</v>
      </c>
      <c r="F19" s="97">
        <v>10</v>
      </c>
      <c r="G19" s="57">
        <f t="shared" si="0"/>
        <v>5.0049999999999997E-2</v>
      </c>
      <c r="H19" s="57">
        <f t="shared" si="1"/>
        <v>0.26514021311440927</v>
      </c>
      <c r="I19" s="58">
        <f t="shared" si="2"/>
        <v>3.6155483606510352</v>
      </c>
      <c r="K19" s="251"/>
      <c r="L19" s="46"/>
      <c r="M19" s="5"/>
      <c r="N19" s="252" t="s">
        <v>658</v>
      </c>
      <c r="R19" s="21" t="s">
        <v>26</v>
      </c>
      <c r="S19" s="25">
        <f>IF(L10="있음",0.95,1)</f>
        <v>1</v>
      </c>
    </row>
    <row r="20" spans="1:19" ht="16.5" customHeight="1">
      <c r="A20" s="60">
        <v>10</v>
      </c>
      <c r="B20" s="86" t="s">
        <v>618</v>
      </c>
      <c r="C20" s="84" t="s">
        <v>206</v>
      </c>
      <c r="D20" s="62">
        <v>3.4</v>
      </c>
      <c r="E20" s="63">
        <v>4</v>
      </c>
      <c r="F20" s="64">
        <v>11</v>
      </c>
      <c r="G20" s="57">
        <f t="shared" si="0"/>
        <v>5.5054999999999993E-2</v>
      </c>
      <c r="H20" s="57">
        <f t="shared" si="1"/>
        <v>0.20269199306472507</v>
      </c>
      <c r="I20" s="58">
        <f t="shared" si="2"/>
        <v>3.5769175246716189</v>
      </c>
      <c r="K20" s="245"/>
      <c r="L20" s="5"/>
      <c r="M20" s="5"/>
      <c r="N20" s="253"/>
      <c r="R20" s="21" t="s">
        <v>5</v>
      </c>
      <c r="S20" s="25">
        <f>IF(M10="있음",0.9,1)</f>
        <v>1</v>
      </c>
    </row>
    <row r="21" spans="1:19" ht="16.5" customHeight="1">
      <c r="A21" s="60">
        <v>9</v>
      </c>
      <c r="B21" s="86" t="s">
        <v>618</v>
      </c>
      <c r="C21" s="84" t="s">
        <v>329</v>
      </c>
      <c r="D21" s="62">
        <v>2.2999999999999998</v>
      </c>
      <c r="E21" s="63">
        <v>4</v>
      </c>
      <c r="F21" s="64">
        <v>7</v>
      </c>
      <c r="G21" s="57">
        <f t="shared" si="0"/>
        <v>3.5034999999999997E-2</v>
      </c>
      <c r="H21" s="57">
        <f t="shared" si="1"/>
        <v>0.13294580102816189</v>
      </c>
      <c r="I21" s="58">
        <f t="shared" si="2"/>
        <v>3.468151331169441</v>
      </c>
      <c r="K21" s="254" t="s">
        <v>87</v>
      </c>
      <c r="L21" s="5"/>
      <c r="M21" s="5"/>
      <c r="N21" s="253"/>
      <c r="R21" s="21" t="s">
        <v>21</v>
      </c>
      <c r="S21" s="25">
        <f>IF(L14="있음",0.5,1)</f>
        <v>1</v>
      </c>
    </row>
    <row r="22" spans="1:19" ht="16.5" customHeight="1">
      <c r="A22" s="94">
        <v>8</v>
      </c>
      <c r="B22" s="86" t="s">
        <v>618</v>
      </c>
      <c r="C22" s="137" t="s">
        <v>435</v>
      </c>
      <c r="D22" s="95">
        <v>4</v>
      </c>
      <c r="E22" s="96">
        <v>5</v>
      </c>
      <c r="F22" s="97">
        <v>10</v>
      </c>
      <c r="G22" s="57">
        <f t="shared" si="0"/>
        <v>5.0049999999999997E-2</v>
      </c>
      <c r="H22" s="57">
        <f t="shared" si="1"/>
        <v>0.22642266762925334</v>
      </c>
      <c r="I22" s="58">
        <f t="shared" si="2"/>
        <v>3.3963400144387998</v>
      </c>
      <c r="K22" s="255" t="s">
        <v>86</v>
      </c>
      <c r="L22" s="5"/>
      <c r="M22" s="5"/>
      <c r="N22" s="253"/>
      <c r="R22" s="21" t="s">
        <v>22</v>
      </c>
      <c r="S22" s="25">
        <f>IF(M14="있음",1,0)</f>
        <v>0</v>
      </c>
    </row>
    <row r="23" spans="1:19" ht="16.5" customHeight="1" thickBot="1">
      <c r="A23" s="60">
        <v>10</v>
      </c>
      <c r="B23" s="89" t="s">
        <v>401</v>
      </c>
      <c r="C23" s="84" t="s">
        <v>332</v>
      </c>
      <c r="D23" s="62">
        <v>5.5</v>
      </c>
      <c r="E23" s="63">
        <v>8</v>
      </c>
      <c r="F23" s="64">
        <v>9</v>
      </c>
      <c r="G23" s="57">
        <f t="shared" si="0"/>
        <v>4.5044999999999995E-2</v>
      </c>
      <c r="H23" s="57">
        <f t="shared" si="1"/>
        <v>0.30838682840143772</v>
      </c>
      <c r="I23" s="58">
        <f t="shared" si="2"/>
        <v>3.3642199461975024</v>
      </c>
      <c r="K23" s="256" t="s">
        <v>78</v>
      </c>
      <c r="L23" s="257"/>
      <c r="M23" s="257"/>
      <c r="N23" s="258"/>
      <c r="R23" s="21" t="s">
        <v>54</v>
      </c>
      <c r="S23" s="25" t="s">
        <v>10</v>
      </c>
    </row>
    <row r="24" spans="1:19" ht="16.5" customHeight="1" thickTop="1">
      <c r="A24" s="60">
        <v>10</v>
      </c>
      <c r="B24" s="92" t="s">
        <v>313</v>
      </c>
      <c r="C24" s="84" t="s">
        <v>135</v>
      </c>
      <c r="D24" s="62">
        <v>5</v>
      </c>
      <c r="E24" s="63">
        <v>8</v>
      </c>
      <c r="F24" s="64">
        <v>8</v>
      </c>
      <c r="G24" s="57">
        <f t="shared" si="0"/>
        <v>4.0039999999999999E-2</v>
      </c>
      <c r="H24" s="57">
        <f t="shared" si="1"/>
        <v>0.27885084914453384</v>
      </c>
      <c r="I24" s="58">
        <f t="shared" si="2"/>
        <v>3.3462101897344061</v>
      </c>
      <c r="R24" s="21"/>
      <c r="S24" s="25" t="s">
        <v>11</v>
      </c>
    </row>
    <row r="25" spans="1:19" ht="16.5" customHeight="1">
      <c r="A25" s="60">
        <v>8</v>
      </c>
      <c r="B25" s="89" t="s">
        <v>398</v>
      </c>
      <c r="C25" s="84" t="s">
        <v>153</v>
      </c>
      <c r="D25" s="62">
        <v>5</v>
      </c>
      <c r="E25" s="63">
        <v>8</v>
      </c>
      <c r="F25" s="64">
        <v>8</v>
      </c>
      <c r="G25" s="57">
        <f t="shared" si="0"/>
        <v>4.0039999999999999E-2</v>
      </c>
      <c r="H25" s="57">
        <f t="shared" si="1"/>
        <v>0.27885084914453384</v>
      </c>
      <c r="I25" s="58">
        <f t="shared" si="2"/>
        <v>3.3462101897344061</v>
      </c>
      <c r="R25" s="21" t="s">
        <v>13</v>
      </c>
      <c r="S25" s="25">
        <f>IF(N18="초과함",1,0.5)</f>
        <v>0.5</v>
      </c>
    </row>
    <row r="26" spans="1:19" ht="16.5" customHeight="1">
      <c r="A26" s="60">
        <v>10</v>
      </c>
      <c r="B26" s="89" t="s">
        <v>397</v>
      </c>
      <c r="C26" s="84" t="s">
        <v>208</v>
      </c>
      <c r="D26" s="62">
        <v>5.2</v>
      </c>
      <c r="E26" s="63">
        <v>6</v>
      </c>
      <c r="F26" s="64">
        <v>11</v>
      </c>
      <c r="G26" s="57">
        <f t="shared" si="0"/>
        <v>5.5054999999999993E-2</v>
      </c>
      <c r="H26" s="57">
        <f t="shared" si="1"/>
        <v>0.28806689486209025</v>
      </c>
      <c r="I26" s="58">
        <f t="shared" si="2"/>
        <v>3.3238487868702724</v>
      </c>
      <c r="R26" s="21" t="s">
        <v>9</v>
      </c>
      <c r="S26" s="25">
        <f>IF(L18="있음",1,0)</f>
        <v>0</v>
      </c>
    </row>
    <row r="27" spans="1:19" ht="16.5" customHeight="1">
      <c r="A27" s="60">
        <v>8</v>
      </c>
      <c r="B27" s="86" t="s">
        <v>618</v>
      </c>
      <c r="C27" s="84" t="s">
        <v>203</v>
      </c>
      <c r="D27" s="62">
        <v>4.5</v>
      </c>
      <c r="E27" s="63">
        <v>6</v>
      </c>
      <c r="F27" s="64">
        <v>9</v>
      </c>
      <c r="G27" s="57">
        <f t="shared" si="0"/>
        <v>4.5044999999999995E-2</v>
      </c>
      <c r="H27" s="57">
        <f t="shared" si="1"/>
        <v>0.24160154117448374</v>
      </c>
      <c r="I27" s="58">
        <f t="shared" si="2"/>
        <v>3.2213538823264498</v>
      </c>
      <c r="R27" s="21" t="s">
        <v>8</v>
      </c>
      <c r="S27" s="25">
        <f>IF(M18="있음",1,0)</f>
        <v>0</v>
      </c>
    </row>
    <row r="28" spans="1:19" ht="16.5" customHeight="1">
      <c r="A28" s="60">
        <v>11</v>
      </c>
      <c r="B28" s="90" t="s">
        <v>311</v>
      </c>
      <c r="C28" s="79" t="s">
        <v>616</v>
      </c>
      <c r="D28" s="62">
        <v>4.5</v>
      </c>
      <c r="E28" s="63">
        <v>6</v>
      </c>
      <c r="F28" s="64">
        <v>9</v>
      </c>
      <c r="G28" s="57">
        <f t="shared" si="0"/>
        <v>4.5044999999999995E-2</v>
      </c>
      <c r="H28" s="57">
        <f t="shared" si="1"/>
        <v>0.24160154117448374</v>
      </c>
      <c r="I28" s="58">
        <f t="shared" si="2"/>
        <v>3.2213538823264498</v>
      </c>
      <c r="R28" s="26" t="s">
        <v>16</v>
      </c>
      <c r="S28" s="25" t="s">
        <v>17</v>
      </c>
    </row>
    <row r="29" spans="1:19" ht="16.5" customHeight="1">
      <c r="A29" s="60">
        <v>8</v>
      </c>
      <c r="B29" s="86" t="s">
        <v>618</v>
      </c>
      <c r="C29" s="84" t="s">
        <v>199</v>
      </c>
      <c r="D29" s="62">
        <v>2.5</v>
      </c>
      <c r="E29" s="63">
        <v>4</v>
      </c>
      <c r="F29" s="64">
        <v>7</v>
      </c>
      <c r="G29" s="57">
        <f t="shared" si="0"/>
        <v>3.5034999999999997E-2</v>
      </c>
      <c r="H29" s="57">
        <f t="shared" si="1"/>
        <v>0.13294580102816189</v>
      </c>
      <c r="I29" s="58">
        <f t="shared" si="2"/>
        <v>3.1906992246758854</v>
      </c>
      <c r="R29" s="21"/>
      <c r="S29" s="25" t="s">
        <v>18</v>
      </c>
    </row>
    <row r="30" spans="1:19" ht="16.5" customHeight="1">
      <c r="A30" s="60">
        <v>10</v>
      </c>
      <c r="B30" s="92" t="s">
        <v>313</v>
      </c>
      <c r="C30" s="84" t="s">
        <v>130</v>
      </c>
      <c r="D30" s="62">
        <v>4.2</v>
      </c>
      <c r="E30" s="63">
        <v>6</v>
      </c>
      <c r="F30" s="64">
        <v>8</v>
      </c>
      <c r="G30" s="57">
        <f t="shared" si="0"/>
        <v>4.0039999999999999E-2</v>
      </c>
      <c r="H30" s="57">
        <f t="shared" si="1"/>
        <v>0.21743787936823866</v>
      </c>
      <c r="I30" s="58">
        <f t="shared" si="2"/>
        <v>3.1062554195462666</v>
      </c>
      <c r="R30" s="54"/>
      <c r="S30" s="55"/>
    </row>
    <row r="31" spans="1:19" ht="16.5" customHeight="1">
      <c r="A31" s="60">
        <v>10</v>
      </c>
      <c r="B31" s="89" t="s">
        <v>400</v>
      </c>
      <c r="C31" s="84" t="s">
        <v>144</v>
      </c>
      <c r="D31" s="62">
        <v>3.8</v>
      </c>
      <c r="E31" s="63">
        <v>6</v>
      </c>
      <c r="F31" s="64">
        <v>7</v>
      </c>
      <c r="G31" s="57">
        <f t="shared" si="0"/>
        <v>3.5034999999999997E-2</v>
      </c>
      <c r="H31" s="57">
        <f t="shared" si="1"/>
        <v>0.19263602201144925</v>
      </c>
      <c r="I31" s="58">
        <f t="shared" si="2"/>
        <v>3.0416214001807775</v>
      </c>
    </row>
    <row r="32" spans="1:19" ht="16.5" customHeight="1">
      <c r="A32" s="60">
        <v>10</v>
      </c>
      <c r="B32" s="89" t="s">
        <v>402</v>
      </c>
      <c r="C32" s="84" t="s">
        <v>333</v>
      </c>
      <c r="D32" s="62">
        <v>6.1</v>
      </c>
      <c r="E32" s="63">
        <v>8</v>
      </c>
      <c r="F32" s="64">
        <v>9</v>
      </c>
      <c r="G32" s="57">
        <f t="shared" si="0"/>
        <v>4.5044999999999995E-2</v>
      </c>
      <c r="H32" s="57">
        <f t="shared" si="1"/>
        <v>0.30838682840143772</v>
      </c>
      <c r="I32" s="58">
        <f t="shared" si="2"/>
        <v>3.0333130662436498</v>
      </c>
    </row>
    <row r="33" spans="1:10" ht="16.5" customHeight="1">
      <c r="A33" s="60">
        <v>10</v>
      </c>
      <c r="B33" s="89" t="s">
        <v>400</v>
      </c>
      <c r="C33" s="84" t="s">
        <v>150</v>
      </c>
      <c r="D33" s="62">
        <v>4.5</v>
      </c>
      <c r="E33" s="63">
        <v>10</v>
      </c>
      <c r="F33" s="64">
        <v>5</v>
      </c>
      <c r="G33" s="57">
        <f t="shared" si="0"/>
        <v>2.5024999999999999E-2</v>
      </c>
      <c r="H33" s="57">
        <f t="shared" si="1"/>
        <v>0.2238694150539432</v>
      </c>
      <c r="I33" s="58">
        <f t="shared" si="2"/>
        <v>2.984925534052576</v>
      </c>
    </row>
    <row r="34" spans="1:10" ht="16.5" customHeight="1">
      <c r="A34" s="60">
        <v>8</v>
      </c>
      <c r="B34" s="89" t="s">
        <v>398</v>
      </c>
      <c r="C34" s="84" t="s">
        <v>160</v>
      </c>
      <c r="D34" s="62">
        <v>4.5</v>
      </c>
      <c r="E34" s="63">
        <v>6</v>
      </c>
      <c r="F34" s="64">
        <v>8</v>
      </c>
      <c r="G34" s="57">
        <f t="shared" si="0"/>
        <v>4.0039999999999999E-2</v>
      </c>
      <c r="H34" s="57">
        <f t="shared" si="1"/>
        <v>0.21743787936823866</v>
      </c>
      <c r="I34" s="58">
        <f t="shared" si="2"/>
        <v>2.899171724909849</v>
      </c>
    </row>
    <row r="35" spans="1:10" ht="16.5" customHeight="1">
      <c r="A35" s="60">
        <v>9</v>
      </c>
      <c r="B35" s="89" t="s">
        <v>400</v>
      </c>
      <c r="C35" s="84" t="s">
        <v>142</v>
      </c>
      <c r="D35" s="62">
        <v>4</v>
      </c>
      <c r="E35" s="63">
        <v>6</v>
      </c>
      <c r="F35" s="64">
        <v>7</v>
      </c>
      <c r="G35" s="57">
        <f t="shared" ref="G35:G66" si="3">S$18*S$19*S$20*((F35/100*S$21)+S$22/100+(S$26/100+S$27/100)*S$25)</f>
        <v>3.5034999999999997E-2</v>
      </c>
      <c r="H35" s="57">
        <f t="shared" ref="H35:H66" si="4">1-((1-G35)^E35)</f>
        <v>0.19263602201144925</v>
      </c>
      <c r="I35" s="58">
        <f t="shared" ref="I35:I66" si="5">H35*60/D35</f>
        <v>2.8895403301717386</v>
      </c>
    </row>
    <row r="36" spans="1:10" ht="16.5" customHeight="1">
      <c r="A36" s="60">
        <v>10</v>
      </c>
      <c r="B36" s="89" t="s">
        <v>399</v>
      </c>
      <c r="C36" s="84" t="s">
        <v>406</v>
      </c>
      <c r="D36" s="62">
        <v>7</v>
      </c>
      <c r="E36" s="63">
        <v>8</v>
      </c>
      <c r="F36" s="64">
        <v>10</v>
      </c>
      <c r="G36" s="57">
        <f t="shared" si="3"/>
        <v>5.0049999999999997E-2</v>
      </c>
      <c r="H36" s="57">
        <f t="shared" si="4"/>
        <v>0.33685885217835909</v>
      </c>
      <c r="I36" s="58">
        <f t="shared" si="5"/>
        <v>2.8873615901002205</v>
      </c>
    </row>
    <row r="37" spans="1:10" ht="16.5" customHeight="1">
      <c r="A37" s="60">
        <v>10</v>
      </c>
      <c r="B37" s="140" t="s">
        <v>312</v>
      </c>
      <c r="C37" s="84" t="s">
        <v>116</v>
      </c>
      <c r="D37" s="62">
        <v>3</v>
      </c>
      <c r="E37" s="63">
        <v>6</v>
      </c>
      <c r="F37" s="64">
        <v>5</v>
      </c>
      <c r="G37" s="57">
        <f t="shared" si="3"/>
        <v>2.5024999999999999E-2</v>
      </c>
      <c r="H37" s="57">
        <f t="shared" si="4"/>
        <v>0.14106385485682882</v>
      </c>
      <c r="I37" s="58">
        <f t="shared" si="5"/>
        <v>2.8212770971365764</v>
      </c>
    </row>
    <row r="38" spans="1:10" ht="16.5" customHeight="1">
      <c r="A38" s="60">
        <v>11</v>
      </c>
      <c r="B38" s="140" t="s">
        <v>312</v>
      </c>
      <c r="C38" s="107" t="s">
        <v>614</v>
      </c>
      <c r="D38" s="62">
        <v>3</v>
      </c>
      <c r="E38" s="63">
        <v>6</v>
      </c>
      <c r="F38" s="64">
        <v>5</v>
      </c>
      <c r="G38" s="57">
        <f t="shared" si="3"/>
        <v>2.5024999999999999E-2</v>
      </c>
      <c r="H38" s="57">
        <f t="shared" si="4"/>
        <v>0.14106385485682882</v>
      </c>
      <c r="I38" s="58">
        <f t="shared" si="5"/>
        <v>2.8212770971365764</v>
      </c>
      <c r="J38" s="5"/>
    </row>
    <row r="39" spans="1:10" ht="16.5" customHeight="1">
      <c r="A39" s="60">
        <v>8</v>
      </c>
      <c r="B39" s="89" t="s">
        <v>399</v>
      </c>
      <c r="C39" s="84" t="s">
        <v>170</v>
      </c>
      <c r="D39" s="62">
        <v>5</v>
      </c>
      <c r="E39" s="63">
        <v>5</v>
      </c>
      <c r="F39" s="64">
        <v>10</v>
      </c>
      <c r="G39" s="57">
        <f t="shared" si="3"/>
        <v>5.0049999999999997E-2</v>
      </c>
      <c r="H39" s="57">
        <f t="shared" si="4"/>
        <v>0.22642266762925334</v>
      </c>
      <c r="I39" s="58">
        <f t="shared" si="5"/>
        <v>2.7170720115510401</v>
      </c>
    </row>
    <row r="40" spans="1:10" ht="16.5" customHeight="1">
      <c r="A40" s="60">
        <v>9</v>
      </c>
      <c r="B40" s="89" t="s">
        <v>401</v>
      </c>
      <c r="C40" s="84" t="s">
        <v>179</v>
      </c>
      <c r="D40" s="62">
        <v>5.4</v>
      </c>
      <c r="E40" s="63">
        <v>6</v>
      </c>
      <c r="F40" s="64">
        <v>9</v>
      </c>
      <c r="G40" s="57">
        <f t="shared" si="3"/>
        <v>4.5044999999999995E-2</v>
      </c>
      <c r="H40" s="57">
        <f t="shared" si="4"/>
        <v>0.24160154117448374</v>
      </c>
      <c r="I40" s="58">
        <f t="shared" si="5"/>
        <v>2.6844615686053745</v>
      </c>
    </row>
    <row r="41" spans="1:10" ht="16.5" customHeight="1">
      <c r="A41" s="60">
        <v>10</v>
      </c>
      <c r="B41" s="89" t="s">
        <v>400</v>
      </c>
      <c r="C41" s="84" t="s">
        <v>143</v>
      </c>
      <c r="D41" s="62">
        <v>7.1</v>
      </c>
      <c r="E41" s="63">
        <v>6</v>
      </c>
      <c r="F41" s="64">
        <v>12</v>
      </c>
      <c r="G41" s="57">
        <f t="shared" si="3"/>
        <v>6.0059999999999988E-2</v>
      </c>
      <c r="H41" s="57">
        <f t="shared" si="4"/>
        <v>0.3103943822352081</v>
      </c>
      <c r="I41" s="58">
        <f t="shared" si="5"/>
        <v>2.6230511174806317</v>
      </c>
    </row>
    <row r="42" spans="1:10" ht="16.5" customHeight="1">
      <c r="A42" s="60">
        <v>8</v>
      </c>
      <c r="B42" s="89" t="s">
        <v>400</v>
      </c>
      <c r="C42" s="107" t="s">
        <v>326</v>
      </c>
      <c r="D42" s="62">
        <v>6.1</v>
      </c>
      <c r="E42" s="63">
        <v>5</v>
      </c>
      <c r="F42" s="64">
        <v>12</v>
      </c>
      <c r="G42" s="57">
        <f t="shared" si="3"/>
        <v>6.0059999999999988E-2</v>
      </c>
      <c r="H42" s="57">
        <f t="shared" si="4"/>
        <v>0.26633017238888446</v>
      </c>
      <c r="I42" s="58">
        <f t="shared" si="5"/>
        <v>2.6196410398906669</v>
      </c>
    </row>
    <row r="43" spans="1:10" ht="16.5" customHeight="1">
      <c r="A43" s="60">
        <v>7</v>
      </c>
      <c r="B43" s="91" t="s">
        <v>318</v>
      </c>
      <c r="C43" s="84" t="s">
        <v>189</v>
      </c>
      <c r="D43" s="62">
        <v>5</v>
      </c>
      <c r="E43" s="63">
        <v>6</v>
      </c>
      <c r="F43" s="64">
        <v>8</v>
      </c>
      <c r="G43" s="57">
        <f t="shared" si="3"/>
        <v>4.0039999999999999E-2</v>
      </c>
      <c r="H43" s="57">
        <f t="shared" si="4"/>
        <v>0.21743787936823866</v>
      </c>
      <c r="I43" s="58">
        <f t="shared" si="5"/>
        <v>2.6092545524188639</v>
      </c>
    </row>
    <row r="44" spans="1:10" ht="16.5" customHeight="1">
      <c r="A44" s="60">
        <v>8</v>
      </c>
      <c r="B44" s="92" t="s">
        <v>313</v>
      </c>
      <c r="C44" s="84" t="s">
        <v>125</v>
      </c>
      <c r="D44" s="62">
        <v>5</v>
      </c>
      <c r="E44" s="63">
        <v>6</v>
      </c>
      <c r="F44" s="64">
        <v>8</v>
      </c>
      <c r="G44" s="57">
        <f t="shared" si="3"/>
        <v>4.0039999999999999E-2</v>
      </c>
      <c r="H44" s="57">
        <f t="shared" si="4"/>
        <v>0.21743787936823866</v>
      </c>
      <c r="I44" s="58">
        <f t="shared" si="5"/>
        <v>2.6092545524188639</v>
      </c>
    </row>
    <row r="45" spans="1:10" ht="16.5" customHeight="1">
      <c r="A45" s="60">
        <v>9</v>
      </c>
      <c r="B45" s="92" t="s">
        <v>313</v>
      </c>
      <c r="C45" s="84" t="s">
        <v>127</v>
      </c>
      <c r="D45" s="62">
        <v>5</v>
      </c>
      <c r="E45" s="63">
        <v>6</v>
      </c>
      <c r="F45" s="64">
        <v>8</v>
      </c>
      <c r="G45" s="57">
        <f t="shared" si="3"/>
        <v>4.0039999999999999E-2</v>
      </c>
      <c r="H45" s="57">
        <f t="shared" si="4"/>
        <v>0.21743787936823866</v>
      </c>
      <c r="I45" s="58">
        <f t="shared" si="5"/>
        <v>2.6092545524188639</v>
      </c>
    </row>
    <row r="46" spans="1:10" ht="16.5" customHeight="1">
      <c r="A46" s="60">
        <v>9</v>
      </c>
      <c r="B46" s="92" t="s">
        <v>313</v>
      </c>
      <c r="C46" s="84" t="s">
        <v>128</v>
      </c>
      <c r="D46" s="62">
        <v>5</v>
      </c>
      <c r="E46" s="63">
        <v>6</v>
      </c>
      <c r="F46" s="64">
        <v>8</v>
      </c>
      <c r="G46" s="57">
        <f t="shared" si="3"/>
        <v>4.0039999999999999E-2</v>
      </c>
      <c r="H46" s="57">
        <f t="shared" si="4"/>
        <v>0.21743787936823866</v>
      </c>
      <c r="I46" s="58">
        <f t="shared" si="5"/>
        <v>2.6092545524188639</v>
      </c>
    </row>
    <row r="47" spans="1:10" ht="16.5" customHeight="1">
      <c r="A47" s="60">
        <v>10</v>
      </c>
      <c r="B47" s="92" t="s">
        <v>313</v>
      </c>
      <c r="C47" s="84" t="s">
        <v>129</v>
      </c>
      <c r="D47" s="62">
        <v>5</v>
      </c>
      <c r="E47" s="63">
        <v>6</v>
      </c>
      <c r="F47" s="64">
        <v>8</v>
      </c>
      <c r="G47" s="57">
        <f t="shared" si="3"/>
        <v>4.0039999999999999E-2</v>
      </c>
      <c r="H47" s="57">
        <f t="shared" si="4"/>
        <v>0.21743787936823866</v>
      </c>
      <c r="I47" s="58">
        <f t="shared" si="5"/>
        <v>2.6092545524188639</v>
      </c>
    </row>
    <row r="48" spans="1:10" ht="16.5" customHeight="1">
      <c r="A48" s="60">
        <v>7</v>
      </c>
      <c r="B48" s="89" t="s">
        <v>398</v>
      </c>
      <c r="C48" s="84" t="s">
        <v>159</v>
      </c>
      <c r="D48" s="62">
        <v>5</v>
      </c>
      <c r="E48" s="63">
        <v>6</v>
      </c>
      <c r="F48" s="64">
        <v>8</v>
      </c>
      <c r="G48" s="57">
        <f t="shared" si="3"/>
        <v>4.0039999999999999E-2</v>
      </c>
      <c r="H48" s="57">
        <f t="shared" si="4"/>
        <v>0.21743787936823866</v>
      </c>
      <c r="I48" s="58">
        <f t="shared" si="5"/>
        <v>2.6092545524188639</v>
      </c>
    </row>
    <row r="49" spans="1:9" ht="16.5" customHeight="1">
      <c r="A49" s="60">
        <v>6</v>
      </c>
      <c r="B49" s="89" t="s">
        <v>399</v>
      </c>
      <c r="C49" s="84" t="s">
        <v>169</v>
      </c>
      <c r="D49" s="62">
        <v>4.8</v>
      </c>
      <c r="E49" s="63">
        <v>5</v>
      </c>
      <c r="F49" s="64">
        <v>9</v>
      </c>
      <c r="G49" s="57">
        <f t="shared" si="3"/>
        <v>4.5044999999999995E-2</v>
      </c>
      <c r="H49" s="57">
        <f t="shared" si="4"/>
        <v>0.20582806642667317</v>
      </c>
      <c r="I49" s="58">
        <f t="shared" si="5"/>
        <v>2.5728508303334148</v>
      </c>
    </row>
    <row r="50" spans="1:9" ht="16.5" customHeight="1">
      <c r="A50" s="60">
        <v>9</v>
      </c>
      <c r="B50" s="90" t="s">
        <v>311</v>
      </c>
      <c r="C50" s="84" t="s">
        <v>408</v>
      </c>
      <c r="D50" s="62">
        <v>5.7</v>
      </c>
      <c r="E50" s="63">
        <v>6</v>
      </c>
      <c r="F50" s="64">
        <v>9</v>
      </c>
      <c r="G50" s="57">
        <f t="shared" si="3"/>
        <v>4.5044999999999995E-2</v>
      </c>
      <c r="H50" s="57">
        <f t="shared" si="4"/>
        <v>0.24160154117448374</v>
      </c>
      <c r="I50" s="58">
        <f t="shared" si="5"/>
        <v>2.5431741176261444</v>
      </c>
    </row>
    <row r="51" spans="1:9" ht="16.5" customHeight="1">
      <c r="A51" s="60">
        <v>10</v>
      </c>
      <c r="B51" s="90" t="s">
        <v>311</v>
      </c>
      <c r="C51" s="84" t="s">
        <v>99</v>
      </c>
      <c r="D51" s="62">
        <v>5.7</v>
      </c>
      <c r="E51" s="63">
        <v>6</v>
      </c>
      <c r="F51" s="64">
        <v>9</v>
      </c>
      <c r="G51" s="57">
        <f t="shared" si="3"/>
        <v>4.5044999999999995E-2</v>
      </c>
      <c r="H51" s="57">
        <f t="shared" si="4"/>
        <v>0.24160154117448374</v>
      </c>
      <c r="I51" s="58">
        <f t="shared" si="5"/>
        <v>2.5431741176261444</v>
      </c>
    </row>
    <row r="52" spans="1:9" ht="16.5" customHeight="1">
      <c r="A52" s="60">
        <v>9</v>
      </c>
      <c r="B52" s="89" t="s">
        <v>399</v>
      </c>
      <c r="C52" s="84" t="s">
        <v>167</v>
      </c>
      <c r="D52" s="62">
        <v>8</v>
      </c>
      <c r="E52" s="63">
        <v>8</v>
      </c>
      <c r="F52" s="64">
        <v>10</v>
      </c>
      <c r="G52" s="57">
        <f t="shared" si="3"/>
        <v>5.0049999999999997E-2</v>
      </c>
      <c r="H52" s="57">
        <f t="shared" si="4"/>
        <v>0.33685885217835909</v>
      </c>
      <c r="I52" s="58">
        <f t="shared" si="5"/>
        <v>2.5264413913376931</v>
      </c>
    </row>
    <row r="53" spans="1:9" ht="16.5" customHeight="1">
      <c r="A53" s="60">
        <v>9</v>
      </c>
      <c r="B53" s="89" t="s">
        <v>400</v>
      </c>
      <c r="C53" s="84" t="s">
        <v>331</v>
      </c>
      <c r="D53" s="62">
        <v>7.4</v>
      </c>
      <c r="E53" s="63">
        <v>6</v>
      </c>
      <c r="F53" s="64">
        <v>12</v>
      </c>
      <c r="G53" s="57">
        <f t="shared" si="3"/>
        <v>6.0059999999999988E-2</v>
      </c>
      <c r="H53" s="57">
        <f t="shared" si="4"/>
        <v>0.3103943822352081</v>
      </c>
      <c r="I53" s="58">
        <f t="shared" si="5"/>
        <v>2.5167112073124978</v>
      </c>
    </row>
    <row r="54" spans="1:9" ht="16.5" customHeight="1">
      <c r="A54" s="60">
        <v>8</v>
      </c>
      <c r="B54" s="89" t="s">
        <v>400</v>
      </c>
      <c r="C54" s="84" t="s">
        <v>147</v>
      </c>
      <c r="D54" s="62">
        <v>3.4</v>
      </c>
      <c r="E54" s="63">
        <v>5</v>
      </c>
      <c r="F54" s="64">
        <v>6</v>
      </c>
      <c r="G54" s="57">
        <f t="shared" si="3"/>
        <v>3.0029999999999994E-2</v>
      </c>
      <c r="H54" s="57">
        <f t="shared" si="4"/>
        <v>0.14139876000769702</v>
      </c>
      <c r="I54" s="58">
        <f t="shared" si="5"/>
        <v>2.4952722354299475</v>
      </c>
    </row>
    <row r="55" spans="1:9" ht="16.5" customHeight="1">
      <c r="A55" s="60">
        <v>7</v>
      </c>
      <c r="B55" s="86" t="s">
        <v>618</v>
      </c>
      <c r="C55" s="84" t="s">
        <v>198</v>
      </c>
      <c r="D55" s="62">
        <v>3.2</v>
      </c>
      <c r="E55" s="63">
        <v>4</v>
      </c>
      <c r="F55" s="64">
        <v>7</v>
      </c>
      <c r="G55" s="57">
        <f t="shared" si="3"/>
        <v>3.5034999999999997E-2</v>
      </c>
      <c r="H55" s="57">
        <f t="shared" si="4"/>
        <v>0.13294580102816189</v>
      </c>
      <c r="I55" s="58">
        <f t="shared" si="5"/>
        <v>2.4927337692780354</v>
      </c>
    </row>
    <row r="56" spans="1:9" ht="16.5" customHeight="1">
      <c r="A56" s="60">
        <v>7</v>
      </c>
      <c r="B56" s="86" t="s">
        <v>618</v>
      </c>
      <c r="C56" s="84" t="s">
        <v>202</v>
      </c>
      <c r="D56" s="62">
        <v>6</v>
      </c>
      <c r="E56" s="63">
        <v>7</v>
      </c>
      <c r="F56" s="64">
        <v>8</v>
      </c>
      <c r="G56" s="57">
        <f t="shared" si="3"/>
        <v>4.0039999999999999E-2</v>
      </c>
      <c r="H56" s="57">
        <f t="shared" si="4"/>
        <v>0.24877166667833439</v>
      </c>
      <c r="I56" s="58">
        <f t="shared" si="5"/>
        <v>2.4877166667833439</v>
      </c>
    </row>
    <row r="57" spans="1:9" ht="16.5" customHeight="1">
      <c r="A57" s="94">
        <v>7</v>
      </c>
      <c r="B57" s="86" t="s">
        <v>618</v>
      </c>
      <c r="C57" s="137" t="s">
        <v>434</v>
      </c>
      <c r="D57" s="95">
        <v>6</v>
      </c>
      <c r="E57" s="96">
        <v>7</v>
      </c>
      <c r="F57" s="97">
        <v>8</v>
      </c>
      <c r="G57" s="57">
        <f t="shared" si="3"/>
        <v>4.0039999999999999E-2</v>
      </c>
      <c r="H57" s="57">
        <f t="shared" si="4"/>
        <v>0.24877166667833439</v>
      </c>
      <c r="I57" s="58">
        <f t="shared" si="5"/>
        <v>2.4877166667833439</v>
      </c>
    </row>
    <row r="58" spans="1:9" ht="16.5" customHeight="1">
      <c r="A58" s="60">
        <v>7</v>
      </c>
      <c r="B58" s="89" t="s">
        <v>399</v>
      </c>
      <c r="C58" s="84" t="s">
        <v>319</v>
      </c>
      <c r="D58" s="62">
        <v>5</v>
      </c>
      <c r="E58" s="63">
        <v>5</v>
      </c>
      <c r="F58" s="64">
        <v>9</v>
      </c>
      <c r="G58" s="57">
        <f t="shared" si="3"/>
        <v>4.5044999999999995E-2</v>
      </c>
      <c r="H58" s="57">
        <f t="shared" si="4"/>
        <v>0.20582806642667317</v>
      </c>
      <c r="I58" s="58">
        <f t="shared" si="5"/>
        <v>2.4699367971200781</v>
      </c>
    </row>
    <row r="59" spans="1:9" ht="16.5" customHeight="1">
      <c r="A59" s="60">
        <v>9</v>
      </c>
      <c r="B59" s="89" t="s">
        <v>398</v>
      </c>
      <c r="C59" s="84" t="s">
        <v>161</v>
      </c>
      <c r="D59" s="62">
        <v>4.5</v>
      </c>
      <c r="E59" s="63">
        <v>5</v>
      </c>
      <c r="F59" s="64">
        <v>8</v>
      </c>
      <c r="G59" s="57">
        <f t="shared" si="3"/>
        <v>4.0039999999999999E-2</v>
      </c>
      <c r="H59" s="57">
        <f t="shared" si="4"/>
        <v>0.18479715755681358</v>
      </c>
      <c r="I59" s="58">
        <f t="shared" si="5"/>
        <v>2.4639621007575148</v>
      </c>
    </row>
    <row r="60" spans="1:9" ht="16.5" customHeight="1">
      <c r="A60" s="60">
        <v>9</v>
      </c>
      <c r="B60" s="86" t="s">
        <v>618</v>
      </c>
      <c r="C60" s="84" t="s">
        <v>330</v>
      </c>
      <c r="D60" s="62">
        <v>2.5</v>
      </c>
      <c r="E60" s="63">
        <v>4</v>
      </c>
      <c r="F60" s="64">
        <v>5</v>
      </c>
      <c r="G60" s="57">
        <f t="shared" si="3"/>
        <v>2.5024999999999999E-2</v>
      </c>
      <c r="H60" s="57">
        <f t="shared" si="4"/>
        <v>9.64047917477171E-2</v>
      </c>
      <c r="I60" s="58">
        <f t="shared" si="5"/>
        <v>2.3137150019452104</v>
      </c>
    </row>
    <row r="61" spans="1:9" ht="16.5" customHeight="1">
      <c r="A61" s="60">
        <v>8</v>
      </c>
      <c r="B61" s="89" t="s">
        <v>399</v>
      </c>
      <c r="C61" s="84" t="s">
        <v>166</v>
      </c>
      <c r="D61" s="62">
        <v>6</v>
      </c>
      <c r="E61" s="63">
        <v>5</v>
      </c>
      <c r="F61" s="64">
        <v>10</v>
      </c>
      <c r="G61" s="57">
        <f t="shared" si="3"/>
        <v>5.0049999999999997E-2</v>
      </c>
      <c r="H61" s="57">
        <f t="shared" si="4"/>
        <v>0.22642266762925334</v>
      </c>
      <c r="I61" s="58">
        <f t="shared" si="5"/>
        <v>2.2642266762925334</v>
      </c>
    </row>
    <row r="62" spans="1:9" ht="16.5" customHeight="1">
      <c r="A62" s="71">
        <v>10</v>
      </c>
      <c r="B62" s="91" t="s">
        <v>318</v>
      </c>
      <c r="C62" s="84" t="s">
        <v>340</v>
      </c>
      <c r="D62" s="74">
        <v>4</v>
      </c>
      <c r="E62" s="75">
        <v>4</v>
      </c>
      <c r="F62" s="76">
        <v>8</v>
      </c>
      <c r="G62" s="57">
        <f t="shared" si="3"/>
        <v>4.0039999999999999E-2</v>
      </c>
      <c r="H62" s="57">
        <f t="shared" si="4"/>
        <v>0.15079498891288556</v>
      </c>
      <c r="I62" s="58">
        <f t="shared" si="5"/>
        <v>2.2619248336932833</v>
      </c>
    </row>
    <row r="63" spans="1:9" ht="16.5" customHeight="1">
      <c r="A63" s="60">
        <v>9</v>
      </c>
      <c r="B63" s="92" t="s">
        <v>313</v>
      </c>
      <c r="C63" s="84" t="s">
        <v>134</v>
      </c>
      <c r="D63" s="62">
        <v>4</v>
      </c>
      <c r="E63" s="63">
        <v>4</v>
      </c>
      <c r="F63" s="64">
        <v>8</v>
      </c>
      <c r="G63" s="57">
        <f t="shared" si="3"/>
        <v>4.0039999999999999E-2</v>
      </c>
      <c r="H63" s="57">
        <f t="shared" si="4"/>
        <v>0.15079498891288556</v>
      </c>
      <c r="I63" s="58">
        <f t="shared" si="5"/>
        <v>2.2619248336932833</v>
      </c>
    </row>
    <row r="64" spans="1:9" ht="16.5" customHeight="1">
      <c r="A64" s="94">
        <v>6</v>
      </c>
      <c r="B64" s="86" t="s">
        <v>618</v>
      </c>
      <c r="C64" s="137" t="s">
        <v>433</v>
      </c>
      <c r="D64" s="95">
        <v>4</v>
      </c>
      <c r="E64" s="96">
        <v>4</v>
      </c>
      <c r="F64" s="97">
        <v>8</v>
      </c>
      <c r="G64" s="57">
        <f t="shared" si="3"/>
        <v>4.0039999999999999E-2</v>
      </c>
      <c r="H64" s="57">
        <f t="shared" si="4"/>
        <v>0.15079498891288556</v>
      </c>
      <c r="I64" s="58">
        <f t="shared" si="5"/>
        <v>2.2619248336932833</v>
      </c>
    </row>
    <row r="65" spans="1:9" ht="16.5" customHeight="1">
      <c r="A65" s="60">
        <v>7</v>
      </c>
      <c r="B65" s="92" t="s">
        <v>313</v>
      </c>
      <c r="C65" s="84" t="s">
        <v>124</v>
      </c>
      <c r="D65" s="62">
        <v>5</v>
      </c>
      <c r="E65" s="63">
        <v>5</v>
      </c>
      <c r="F65" s="64">
        <v>8</v>
      </c>
      <c r="G65" s="57">
        <f t="shared" si="3"/>
        <v>4.0039999999999999E-2</v>
      </c>
      <c r="H65" s="57">
        <f t="shared" si="4"/>
        <v>0.18479715755681358</v>
      </c>
      <c r="I65" s="58">
        <f t="shared" si="5"/>
        <v>2.217565890681763</v>
      </c>
    </row>
    <row r="66" spans="1:9" ht="16.5" customHeight="1">
      <c r="A66" s="60">
        <v>7</v>
      </c>
      <c r="B66" s="92" t="s">
        <v>313</v>
      </c>
      <c r="C66" s="84" t="s">
        <v>133</v>
      </c>
      <c r="D66" s="62">
        <v>5</v>
      </c>
      <c r="E66" s="63">
        <v>5</v>
      </c>
      <c r="F66" s="64">
        <v>8</v>
      </c>
      <c r="G66" s="57">
        <f t="shared" si="3"/>
        <v>4.0039999999999999E-2</v>
      </c>
      <c r="H66" s="57">
        <f t="shared" si="4"/>
        <v>0.18479715755681358</v>
      </c>
      <c r="I66" s="58">
        <f t="shared" si="5"/>
        <v>2.217565890681763</v>
      </c>
    </row>
    <row r="67" spans="1:9" ht="16.5" customHeight="1">
      <c r="A67" s="60">
        <v>6</v>
      </c>
      <c r="B67" s="89" t="s">
        <v>399</v>
      </c>
      <c r="C67" s="84" t="s">
        <v>405</v>
      </c>
      <c r="D67" s="62">
        <v>5.6</v>
      </c>
      <c r="E67" s="63">
        <v>5</v>
      </c>
      <c r="F67" s="64">
        <v>9</v>
      </c>
      <c r="G67" s="57">
        <f t="shared" ref="G67:G98" si="6">S$18*S$19*S$20*((F67/100*S$21)+S$22/100+(S$26/100+S$27/100)*S$25)</f>
        <v>4.5044999999999995E-2</v>
      </c>
      <c r="H67" s="57">
        <f t="shared" ref="H67:H98" si="7">1-((1-G67)^E67)</f>
        <v>0.20582806642667317</v>
      </c>
      <c r="I67" s="58">
        <f t="shared" ref="I67:I98" si="8">H67*60/D67</f>
        <v>2.2053007117143553</v>
      </c>
    </row>
    <row r="68" spans="1:9" ht="16.5" customHeight="1">
      <c r="A68" s="60">
        <v>11</v>
      </c>
      <c r="B68" s="91" t="s">
        <v>318</v>
      </c>
      <c r="C68" s="84" t="s">
        <v>192</v>
      </c>
      <c r="D68" s="62">
        <v>5</v>
      </c>
      <c r="E68" s="63">
        <v>8</v>
      </c>
      <c r="F68" s="64">
        <v>5</v>
      </c>
      <c r="G68" s="57">
        <f t="shared" si="6"/>
        <v>2.5024999999999999E-2</v>
      </c>
      <c r="H68" s="57">
        <f t="shared" si="7"/>
        <v>0.18351569962351355</v>
      </c>
      <c r="I68" s="58">
        <f t="shared" si="8"/>
        <v>2.2021883954821626</v>
      </c>
    </row>
    <row r="69" spans="1:9" ht="16.5" customHeight="1">
      <c r="A69" s="60">
        <v>7</v>
      </c>
      <c r="B69" s="140" t="s">
        <v>312</v>
      </c>
      <c r="C69" s="84" t="s">
        <v>109</v>
      </c>
      <c r="D69" s="62">
        <v>3.3</v>
      </c>
      <c r="E69" s="63">
        <v>5</v>
      </c>
      <c r="F69" s="64">
        <v>5</v>
      </c>
      <c r="G69" s="57">
        <f t="shared" si="6"/>
        <v>2.5024999999999999E-2</v>
      </c>
      <c r="H69" s="57">
        <f t="shared" si="7"/>
        <v>0.11901726183423045</v>
      </c>
      <c r="I69" s="58">
        <f t="shared" si="8"/>
        <v>2.1639502151678265</v>
      </c>
    </row>
    <row r="70" spans="1:9" ht="16.5" customHeight="1">
      <c r="A70" s="60">
        <v>8</v>
      </c>
      <c r="B70" s="140" t="s">
        <v>312</v>
      </c>
      <c r="C70" s="84" t="s">
        <v>111</v>
      </c>
      <c r="D70" s="62">
        <v>3.3</v>
      </c>
      <c r="E70" s="63">
        <v>5</v>
      </c>
      <c r="F70" s="64">
        <v>5</v>
      </c>
      <c r="G70" s="57">
        <f t="shared" si="6"/>
        <v>2.5024999999999999E-2</v>
      </c>
      <c r="H70" s="57">
        <f t="shared" si="7"/>
        <v>0.11901726183423045</v>
      </c>
      <c r="I70" s="58">
        <f t="shared" si="8"/>
        <v>2.1639502151678265</v>
      </c>
    </row>
    <row r="71" spans="1:9" ht="16.5" customHeight="1">
      <c r="A71" s="60">
        <v>8</v>
      </c>
      <c r="B71" s="140" t="s">
        <v>312</v>
      </c>
      <c r="C71" s="84" t="s">
        <v>112</v>
      </c>
      <c r="D71" s="62">
        <v>3.3</v>
      </c>
      <c r="E71" s="63">
        <v>5</v>
      </c>
      <c r="F71" s="64">
        <v>5</v>
      </c>
      <c r="G71" s="57">
        <f t="shared" si="6"/>
        <v>2.5024999999999999E-2</v>
      </c>
      <c r="H71" s="57">
        <f t="shared" si="7"/>
        <v>0.11901726183423045</v>
      </c>
      <c r="I71" s="58">
        <f t="shared" si="8"/>
        <v>2.1639502151678265</v>
      </c>
    </row>
    <row r="72" spans="1:9" ht="16.5" customHeight="1">
      <c r="A72" s="60">
        <v>9</v>
      </c>
      <c r="B72" s="140" t="s">
        <v>312</v>
      </c>
      <c r="C72" s="84" t="s">
        <v>114</v>
      </c>
      <c r="D72" s="62">
        <v>3.3</v>
      </c>
      <c r="E72" s="63">
        <v>5</v>
      </c>
      <c r="F72" s="64">
        <v>5</v>
      </c>
      <c r="G72" s="57">
        <f t="shared" si="6"/>
        <v>2.5024999999999999E-2</v>
      </c>
      <c r="H72" s="57">
        <f t="shared" si="7"/>
        <v>0.11901726183423045</v>
      </c>
      <c r="I72" s="58">
        <f t="shared" si="8"/>
        <v>2.1639502151678265</v>
      </c>
    </row>
    <row r="73" spans="1:9" ht="16.5" customHeight="1">
      <c r="A73" s="60">
        <v>9</v>
      </c>
      <c r="B73" s="140" t="s">
        <v>312</v>
      </c>
      <c r="C73" s="84" t="s">
        <v>115</v>
      </c>
      <c r="D73" s="62">
        <v>3.3</v>
      </c>
      <c r="E73" s="63">
        <v>5</v>
      </c>
      <c r="F73" s="64">
        <v>5</v>
      </c>
      <c r="G73" s="57">
        <f t="shared" si="6"/>
        <v>2.5024999999999999E-2</v>
      </c>
      <c r="H73" s="57">
        <f t="shared" si="7"/>
        <v>0.11901726183423045</v>
      </c>
      <c r="I73" s="58">
        <f t="shared" si="8"/>
        <v>2.1639502151678265</v>
      </c>
    </row>
    <row r="74" spans="1:9" ht="16.5" customHeight="1">
      <c r="A74" s="60">
        <v>9</v>
      </c>
      <c r="B74" s="89" t="s">
        <v>400</v>
      </c>
      <c r="C74" s="84" t="s">
        <v>148</v>
      </c>
      <c r="D74" s="62">
        <v>4</v>
      </c>
      <c r="E74" s="63">
        <v>5</v>
      </c>
      <c r="F74" s="64">
        <v>6</v>
      </c>
      <c r="G74" s="57">
        <f t="shared" si="6"/>
        <v>3.0029999999999994E-2</v>
      </c>
      <c r="H74" s="57">
        <f t="shared" si="7"/>
        <v>0.14139876000769702</v>
      </c>
      <c r="I74" s="58">
        <f t="shared" si="8"/>
        <v>2.1209814001154554</v>
      </c>
    </row>
    <row r="75" spans="1:9" ht="16.5" customHeight="1">
      <c r="A75" s="60">
        <v>10</v>
      </c>
      <c r="B75" s="91" t="s">
        <v>318</v>
      </c>
      <c r="C75" s="84" t="s">
        <v>191</v>
      </c>
      <c r="D75" s="62">
        <v>4</v>
      </c>
      <c r="E75" s="63">
        <v>6</v>
      </c>
      <c r="F75" s="64">
        <v>5</v>
      </c>
      <c r="G75" s="57">
        <f t="shared" si="6"/>
        <v>2.5024999999999999E-2</v>
      </c>
      <c r="H75" s="57">
        <f t="shared" si="7"/>
        <v>0.14106385485682882</v>
      </c>
      <c r="I75" s="58">
        <f t="shared" si="8"/>
        <v>2.1159578228524323</v>
      </c>
    </row>
    <row r="76" spans="1:9" ht="16.5" customHeight="1">
      <c r="A76" s="60">
        <v>8</v>
      </c>
      <c r="B76" s="90" t="s">
        <v>311</v>
      </c>
      <c r="C76" s="84" t="s">
        <v>92</v>
      </c>
      <c r="D76" s="62">
        <v>7.1</v>
      </c>
      <c r="E76" s="63">
        <v>6</v>
      </c>
      <c r="F76" s="64">
        <v>9</v>
      </c>
      <c r="G76" s="57">
        <f t="shared" si="6"/>
        <v>4.5044999999999995E-2</v>
      </c>
      <c r="H76" s="57">
        <f t="shared" si="7"/>
        <v>0.24160154117448374</v>
      </c>
      <c r="I76" s="58">
        <f t="shared" si="8"/>
        <v>2.0417031648547921</v>
      </c>
    </row>
    <row r="77" spans="1:9" ht="16.5" customHeight="1">
      <c r="A77" s="60">
        <v>8</v>
      </c>
      <c r="B77" s="90" t="s">
        <v>311</v>
      </c>
      <c r="C77" s="84" t="s">
        <v>94</v>
      </c>
      <c r="D77" s="62">
        <v>7.1</v>
      </c>
      <c r="E77" s="63">
        <v>6</v>
      </c>
      <c r="F77" s="64">
        <v>9</v>
      </c>
      <c r="G77" s="57">
        <f t="shared" si="6"/>
        <v>4.5044999999999995E-2</v>
      </c>
      <c r="H77" s="57">
        <f t="shared" si="7"/>
        <v>0.24160154117448374</v>
      </c>
      <c r="I77" s="58">
        <f t="shared" si="8"/>
        <v>2.0417031648547921</v>
      </c>
    </row>
    <row r="78" spans="1:9" ht="16.5" customHeight="1">
      <c r="A78" s="60">
        <v>8</v>
      </c>
      <c r="B78" s="90" t="s">
        <v>311</v>
      </c>
      <c r="C78" s="84" t="s">
        <v>95</v>
      </c>
      <c r="D78" s="62">
        <v>7.1</v>
      </c>
      <c r="E78" s="63">
        <v>6</v>
      </c>
      <c r="F78" s="64">
        <v>9</v>
      </c>
      <c r="G78" s="57">
        <f t="shared" si="6"/>
        <v>4.5044999999999995E-2</v>
      </c>
      <c r="H78" s="57">
        <f t="shared" si="7"/>
        <v>0.24160154117448374</v>
      </c>
      <c r="I78" s="58">
        <f t="shared" si="8"/>
        <v>2.0417031648547921</v>
      </c>
    </row>
    <row r="79" spans="1:9" ht="16.5" customHeight="1">
      <c r="A79" s="60">
        <v>8</v>
      </c>
      <c r="B79" s="90" t="s">
        <v>311</v>
      </c>
      <c r="C79" s="84" t="s">
        <v>407</v>
      </c>
      <c r="D79" s="62">
        <v>7.1</v>
      </c>
      <c r="E79" s="63">
        <v>6</v>
      </c>
      <c r="F79" s="64">
        <v>9</v>
      </c>
      <c r="G79" s="57">
        <f t="shared" si="6"/>
        <v>4.5044999999999995E-2</v>
      </c>
      <c r="H79" s="57">
        <f t="shared" si="7"/>
        <v>0.24160154117448374</v>
      </c>
      <c r="I79" s="58">
        <f t="shared" si="8"/>
        <v>2.0417031648547921</v>
      </c>
    </row>
    <row r="80" spans="1:9" ht="16.5" customHeight="1">
      <c r="A80" s="60">
        <v>9</v>
      </c>
      <c r="B80" s="91" t="s">
        <v>318</v>
      </c>
      <c r="C80" s="84" t="s">
        <v>617</v>
      </c>
      <c r="D80" s="62">
        <v>3.5</v>
      </c>
      <c r="E80" s="63">
        <v>5</v>
      </c>
      <c r="F80" s="64">
        <v>5</v>
      </c>
      <c r="G80" s="57">
        <f t="shared" si="6"/>
        <v>2.5024999999999999E-2</v>
      </c>
      <c r="H80" s="57">
        <f t="shared" si="7"/>
        <v>0.11901726183423045</v>
      </c>
      <c r="I80" s="58">
        <f t="shared" si="8"/>
        <v>2.0402959171582364</v>
      </c>
    </row>
    <row r="81" spans="1:9" ht="16.5" customHeight="1">
      <c r="A81" s="60">
        <v>5</v>
      </c>
      <c r="B81" s="92" t="s">
        <v>313</v>
      </c>
      <c r="C81" s="84" t="s">
        <v>131</v>
      </c>
      <c r="D81" s="62">
        <v>5</v>
      </c>
      <c r="E81" s="63">
        <v>4</v>
      </c>
      <c r="F81" s="64">
        <v>9</v>
      </c>
      <c r="G81" s="57">
        <f t="shared" si="6"/>
        <v>4.5044999999999995E-2</v>
      </c>
      <c r="H81" s="57">
        <f t="shared" si="7"/>
        <v>0.16836716539174434</v>
      </c>
      <c r="I81" s="58">
        <f t="shared" si="8"/>
        <v>2.0204059847009321</v>
      </c>
    </row>
    <row r="82" spans="1:9" ht="16.5" customHeight="1">
      <c r="A82" s="60">
        <v>7</v>
      </c>
      <c r="B82" s="89" t="s">
        <v>400</v>
      </c>
      <c r="C82" s="84" t="s">
        <v>320</v>
      </c>
      <c r="D82" s="62">
        <v>4.2</v>
      </c>
      <c r="E82" s="63">
        <v>5</v>
      </c>
      <c r="F82" s="64">
        <v>6</v>
      </c>
      <c r="G82" s="57">
        <f t="shared" si="6"/>
        <v>3.0029999999999994E-2</v>
      </c>
      <c r="H82" s="57">
        <f t="shared" si="7"/>
        <v>0.14139876000769702</v>
      </c>
      <c r="I82" s="58">
        <f t="shared" si="8"/>
        <v>2.0199822858242431</v>
      </c>
    </row>
    <row r="83" spans="1:9" ht="16.5" customHeight="1">
      <c r="A83" s="60">
        <v>9</v>
      </c>
      <c r="B83" s="89" t="s">
        <v>400</v>
      </c>
      <c r="C83" s="84" t="s">
        <v>149</v>
      </c>
      <c r="D83" s="62">
        <v>4.2</v>
      </c>
      <c r="E83" s="63">
        <v>5</v>
      </c>
      <c r="F83" s="64">
        <v>6</v>
      </c>
      <c r="G83" s="57">
        <f t="shared" si="6"/>
        <v>3.0029999999999994E-2</v>
      </c>
      <c r="H83" s="57">
        <f t="shared" si="7"/>
        <v>0.14139876000769702</v>
      </c>
      <c r="I83" s="58">
        <f t="shared" si="8"/>
        <v>2.0199822858242431</v>
      </c>
    </row>
    <row r="84" spans="1:9" ht="16.5" customHeight="1">
      <c r="A84" s="60">
        <v>7</v>
      </c>
      <c r="B84" s="87" t="s">
        <v>321</v>
      </c>
      <c r="C84" s="84" t="s">
        <v>210</v>
      </c>
      <c r="D84" s="62">
        <v>4.2</v>
      </c>
      <c r="E84" s="63">
        <v>6</v>
      </c>
      <c r="F84" s="64">
        <v>5</v>
      </c>
      <c r="G84" s="57">
        <f t="shared" si="6"/>
        <v>2.5024999999999999E-2</v>
      </c>
      <c r="H84" s="57">
        <f t="shared" si="7"/>
        <v>0.14106385485682882</v>
      </c>
      <c r="I84" s="58">
        <f t="shared" si="8"/>
        <v>2.0151979265261257</v>
      </c>
    </row>
    <row r="85" spans="1:9" ht="16.5" customHeight="1">
      <c r="A85" s="60">
        <v>4</v>
      </c>
      <c r="B85" s="92" t="s">
        <v>313</v>
      </c>
      <c r="C85" s="84" t="s">
        <v>121</v>
      </c>
      <c r="D85" s="62">
        <v>5</v>
      </c>
      <c r="E85" s="63">
        <v>5</v>
      </c>
      <c r="F85" s="64">
        <v>7</v>
      </c>
      <c r="G85" s="57">
        <f t="shared" si="6"/>
        <v>3.5034999999999997E-2</v>
      </c>
      <c r="H85" s="57">
        <f t="shared" si="7"/>
        <v>0.16332304488914029</v>
      </c>
      <c r="I85" s="58">
        <f t="shared" si="8"/>
        <v>1.9598765386696833</v>
      </c>
    </row>
    <row r="86" spans="1:9" ht="16.5" customHeight="1">
      <c r="A86" s="60">
        <v>7</v>
      </c>
      <c r="B86" s="90" t="s">
        <v>311</v>
      </c>
      <c r="C86" s="84" t="s">
        <v>90</v>
      </c>
      <c r="D86" s="62">
        <v>7.5</v>
      </c>
      <c r="E86" s="63">
        <v>6</v>
      </c>
      <c r="F86" s="64">
        <v>9</v>
      </c>
      <c r="G86" s="57">
        <f t="shared" si="6"/>
        <v>4.5044999999999995E-2</v>
      </c>
      <c r="H86" s="57">
        <f t="shared" si="7"/>
        <v>0.24160154117448374</v>
      </c>
      <c r="I86" s="58">
        <f t="shared" si="8"/>
        <v>1.9328123293958699</v>
      </c>
    </row>
    <row r="87" spans="1:9" ht="16.5" customHeight="1">
      <c r="A87" s="60">
        <v>8</v>
      </c>
      <c r="B87" s="89" t="s">
        <v>401</v>
      </c>
      <c r="C87" s="84" t="s">
        <v>327</v>
      </c>
      <c r="D87" s="62">
        <v>6</v>
      </c>
      <c r="E87" s="63">
        <v>6</v>
      </c>
      <c r="F87" s="64">
        <v>7</v>
      </c>
      <c r="G87" s="57">
        <f t="shared" si="6"/>
        <v>3.5034999999999997E-2</v>
      </c>
      <c r="H87" s="57">
        <f t="shared" si="7"/>
        <v>0.19263602201144925</v>
      </c>
      <c r="I87" s="58">
        <f t="shared" si="8"/>
        <v>1.9263602201144925</v>
      </c>
    </row>
    <row r="88" spans="1:9" ht="16.5" customHeight="1">
      <c r="A88" s="60">
        <v>8</v>
      </c>
      <c r="B88" s="91" t="s">
        <v>318</v>
      </c>
      <c r="C88" s="84" t="s">
        <v>183</v>
      </c>
      <c r="D88" s="62">
        <v>4.8</v>
      </c>
      <c r="E88" s="63">
        <v>4</v>
      </c>
      <c r="F88" s="64">
        <v>8</v>
      </c>
      <c r="G88" s="57">
        <f t="shared" si="6"/>
        <v>4.0039999999999999E-2</v>
      </c>
      <c r="H88" s="57">
        <f t="shared" si="7"/>
        <v>0.15079498891288556</v>
      </c>
      <c r="I88" s="58">
        <f t="shared" si="8"/>
        <v>1.8849373614110696</v>
      </c>
    </row>
    <row r="89" spans="1:9" ht="16.5" customHeight="1">
      <c r="A89" s="60">
        <v>8</v>
      </c>
      <c r="B89" s="90" t="s">
        <v>311</v>
      </c>
      <c r="C89" s="84" t="s">
        <v>93</v>
      </c>
      <c r="D89" s="62">
        <v>5</v>
      </c>
      <c r="E89" s="63">
        <v>3</v>
      </c>
      <c r="F89" s="64">
        <v>11</v>
      </c>
      <c r="G89" s="57">
        <f t="shared" si="6"/>
        <v>5.5054999999999993E-2</v>
      </c>
      <c r="H89" s="57">
        <f t="shared" si="7"/>
        <v>0.15623871554929136</v>
      </c>
      <c r="I89" s="58">
        <f t="shared" si="8"/>
        <v>1.8748645865914964</v>
      </c>
    </row>
    <row r="90" spans="1:9" ht="16.5" customHeight="1">
      <c r="A90" s="60">
        <v>7</v>
      </c>
      <c r="B90" s="89" t="s">
        <v>401</v>
      </c>
      <c r="C90" s="84" t="s">
        <v>173</v>
      </c>
      <c r="D90" s="62">
        <v>6.6</v>
      </c>
      <c r="E90" s="63">
        <v>5</v>
      </c>
      <c r="F90" s="64">
        <v>9</v>
      </c>
      <c r="G90" s="57">
        <f t="shared" si="6"/>
        <v>4.5044999999999995E-2</v>
      </c>
      <c r="H90" s="57">
        <f t="shared" si="7"/>
        <v>0.20582806642667317</v>
      </c>
      <c r="I90" s="58">
        <f t="shared" si="8"/>
        <v>1.8711642402424833</v>
      </c>
    </row>
    <row r="91" spans="1:9" ht="16.5" customHeight="1">
      <c r="A91" s="60">
        <v>5</v>
      </c>
      <c r="B91" s="89" t="s">
        <v>399</v>
      </c>
      <c r="C91" s="84" t="s">
        <v>165</v>
      </c>
      <c r="D91" s="62">
        <v>6.6</v>
      </c>
      <c r="E91" s="63">
        <v>5</v>
      </c>
      <c r="F91" s="64">
        <v>9</v>
      </c>
      <c r="G91" s="57">
        <f t="shared" si="6"/>
        <v>4.5044999999999995E-2</v>
      </c>
      <c r="H91" s="57">
        <f t="shared" si="7"/>
        <v>0.20582806642667317</v>
      </c>
      <c r="I91" s="58">
        <f t="shared" si="8"/>
        <v>1.8711642402424833</v>
      </c>
    </row>
    <row r="92" spans="1:9" ht="16.5" customHeight="1">
      <c r="A92" s="60">
        <v>10</v>
      </c>
      <c r="B92" s="140" t="s">
        <v>312</v>
      </c>
      <c r="C92" s="84" t="s">
        <v>117</v>
      </c>
      <c r="D92" s="62">
        <v>6</v>
      </c>
      <c r="E92" s="63">
        <v>8</v>
      </c>
      <c r="F92" s="64">
        <v>5</v>
      </c>
      <c r="G92" s="57">
        <f t="shared" si="6"/>
        <v>2.5024999999999999E-2</v>
      </c>
      <c r="H92" s="57">
        <f t="shared" si="7"/>
        <v>0.18351569962351355</v>
      </c>
      <c r="I92" s="58">
        <f t="shared" si="8"/>
        <v>1.8351569962351355</v>
      </c>
    </row>
    <row r="93" spans="1:9" ht="16.5" customHeight="1">
      <c r="A93" s="60">
        <v>7</v>
      </c>
      <c r="B93" s="90" t="s">
        <v>311</v>
      </c>
      <c r="C93" s="84" t="s">
        <v>91</v>
      </c>
      <c r="D93" s="62">
        <v>7.5</v>
      </c>
      <c r="E93" s="63">
        <v>5</v>
      </c>
      <c r="F93" s="64">
        <v>10</v>
      </c>
      <c r="G93" s="57">
        <f t="shared" si="6"/>
        <v>5.0049999999999997E-2</v>
      </c>
      <c r="H93" s="57">
        <f t="shared" si="7"/>
        <v>0.22642266762925334</v>
      </c>
      <c r="I93" s="58">
        <f t="shared" si="8"/>
        <v>1.8113813410340265</v>
      </c>
    </row>
    <row r="94" spans="1:9" ht="16.5" customHeight="1">
      <c r="A94" s="60">
        <v>6</v>
      </c>
      <c r="B94" s="91" t="s">
        <v>403</v>
      </c>
      <c r="C94" s="84" t="s">
        <v>328</v>
      </c>
      <c r="D94" s="62">
        <v>5</v>
      </c>
      <c r="E94" s="63">
        <v>4</v>
      </c>
      <c r="F94" s="64">
        <v>8</v>
      </c>
      <c r="G94" s="57">
        <f t="shared" si="6"/>
        <v>4.0039999999999999E-2</v>
      </c>
      <c r="H94" s="57">
        <f t="shared" si="7"/>
        <v>0.15079498891288556</v>
      </c>
      <c r="I94" s="58">
        <f t="shared" si="8"/>
        <v>1.8095398669546268</v>
      </c>
    </row>
    <row r="95" spans="1:9" ht="16.5" customHeight="1">
      <c r="A95" s="60">
        <v>6</v>
      </c>
      <c r="B95" s="92" t="s">
        <v>313</v>
      </c>
      <c r="C95" s="84" t="s">
        <v>123</v>
      </c>
      <c r="D95" s="62">
        <v>5</v>
      </c>
      <c r="E95" s="63">
        <v>4</v>
      </c>
      <c r="F95" s="64">
        <v>8</v>
      </c>
      <c r="G95" s="57">
        <f t="shared" si="6"/>
        <v>4.0039999999999999E-2</v>
      </c>
      <c r="H95" s="57">
        <f t="shared" si="7"/>
        <v>0.15079498891288556</v>
      </c>
      <c r="I95" s="58">
        <f t="shared" si="8"/>
        <v>1.8095398669546268</v>
      </c>
    </row>
    <row r="96" spans="1:9" ht="16.5" customHeight="1">
      <c r="A96" s="60">
        <v>8</v>
      </c>
      <c r="B96" s="92" t="s">
        <v>313</v>
      </c>
      <c r="C96" s="84" t="s">
        <v>126</v>
      </c>
      <c r="D96" s="62">
        <v>5</v>
      </c>
      <c r="E96" s="63">
        <v>4</v>
      </c>
      <c r="F96" s="64">
        <v>8</v>
      </c>
      <c r="G96" s="57">
        <f t="shared" si="6"/>
        <v>4.0039999999999999E-2</v>
      </c>
      <c r="H96" s="57">
        <f t="shared" si="7"/>
        <v>0.15079498891288556</v>
      </c>
      <c r="I96" s="58">
        <f t="shared" si="8"/>
        <v>1.8095398669546268</v>
      </c>
    </row>
    <row r="97" spans="1:9" ht="16.5" customHeight="1">
      <c r="A97" s="60">
        <v>5</v>
      </c>
      <c r="B97" s="89" t="s">
        <v>398</v>
      </c>
      <c r="C97" s="84" t="s">
        <v>157</v>
      </c>
      <c r="D97" s="62">
        <v>5</v>
      </c>
      <c r="E97" s="63">
        <v>4</v>
      </c>
      <c r="F97" s="64">
        <v>8</v>
      </c>
      <c r="G97" s="57">
        <f t="shared" si="6"/>
        <v>4.0039999999999999E-2</v>
      </c>
      <c r="H97" s="57">
        <f t="shared" si="7"/>
        <v>0.15079498891288556</v>
      </c>
      <c r="I97" s="58">
        <f t="shared" si="8"/>
        <v>1.8095398669546268</v>
      </c>
    </row>
    <row r="98" spans="1:9" ht="16.5" customHeight="1">
      <c r="A98" s="60">
        <v>6</v>
      </c>
      <c r="B98" s="89" t="s">
        <v>398</v>
      </c>
      <c r="C98" s="84" t="s">
        <v>152</v>
      </c>
      <c r="D98" s="62">
        <v>5</v>
      </c>
      <c r="E98" s="63">
        <v>4</v>
      </c>
      <c r="F98" s="64">
        <v>8</v>
      </c>
      <c r="G98" s="57">
        <f t="shared" si="6"/>
        <v>4.0039999999999999E-2</v>
      </c>
      <c r="H98" s="57">
        <f t="shared" si="7"/>
        <v>0.15079498891288556</v>
      </c>
      <c r="I98" s="58">
        <f t="shared" si="8"/>
        <v>1.8095398669546268</v>
      </c>
    </row>
    <row r="99" spans="1:9" ht="16.5" customHeight="1">
      <c r="A99" s="60">
        <v>6</v>
      </c>
      <c r="B99" s="89" t="s">
        <v>398</v>
      </c>
      <c r="C99" s="84" t="s">
        <v>158</v>
      </c>
      <c r="D99" s="62">
        <v>5</v>
      </c>
      <c r="E99" s="63">
        <v>4</v>
      </c>
      <c r="F99" s="64">
        <v>8</v>
      </c>
      <c r="G99" s="57">
        <f t="shared" ref="G99:G130" si="9">S$18*S$19*S$20*((F99/100*S$21)+S$22/100+(S$26/100+S$27/100)*S$25)</f>
        <v>4.0039999999999999E-2</v>
      </c>
      <c r="H99" s="57">
        <f t="shared" ref="H99:H130" si="10">1-((1-G99)^E99)</f>
        <v>0.15079498891288556</v>
      </c>
      <c r="I99" s="58">
        <f t="shared" ref="I99:I130" si="11">H99*60/D99</f>
        <v>1.8095398669546268</v>
      </c>
    </row>
    <row r="100" spans="1:9" ht="16.5" customHeight="1">
      <c r="A100" s="94">
        <v>5</v>
      </c>
      <c r="B100" s="86" t="s">
        <v>618</v>
      </c>
      <c r="C100" s="137" t="s">
        <v>432</v>
      </c>
      <c r="D100" s="95">
        <v>5</v>
      </c>
      <c r="E100" s="96">
        <v>4</v>
      </c>
      <c r="F100" s="97">
        <v>8</v>
      </c>
      <c r="G100" s="57">
        <f t="shared" si="9"/>
        <v>4.0039999999999999E-2</v>
      </c>
      <c r="H100" s="57">
        <f t="shared" si="10"/>
        <v>0.15079498891288556</v>
      </c>
      <c r="I100" s="58">
        <f t="shared" si="11"/>
        <v>1.8095398669546268</v>
      </c>
    </row>
    <row r="101" spans="1:9" ht="16.5" customHeight="1">
      <c r="A101" s="60">
        <v>6</v>
      </c>
      <c r="B101" s="140" t="s">
        <v>312</v>
      </c>
      <c r="C101" s="84" t="s">
        <v>108</v>
      </c>
      <c r="D101" s="62">
        <v>4</v>
      </c>
      <c r="E101" s="63">
        <v>5</v>
      </c>
      <c r="F101" s="64">
        <v>5</v>
      </c>
      <c r="G101" s="57">
        <f t="shared" si="9"/>
        <v>2.5024999999999999E-2</v>
      </c>
      <c r="H101" s="57">
        <f t="shared" si="10"/>
        <v>0.11901726183423045</v>
      </c>
      <c r="I101" s="58">
        <f t="shared" si="11"/>
        <v>1.7852589275134567</v>
      </c>
    </row>
    <row r="102" spans="1:9" ht="16.5" customHeight="1">
      <c r="A102" s="60">
        <v>7</v>
      </c>
      <c r="B102" s="89" t="s">
        <v>401</v>
      </c>
      <c r="C102" s="84" t="s">
        <v>322</v>
      </c>
      <c r="D102" s="62">
        <v>6.5</v>
      </c>
      <c r="E102" s="63">
        <v>6</v>
      </c>
      <c r="F102" s="64">
        <v>7</v>
      </c>
      <c r="G102" s="57">
        <f t="shared" si="9"/>
        <v>3.5034999999999997E-2</v>
      </c>
      <c r="H102" s="57">
        <f t="shared" si="10"/>
        <v>0.19263602201144925</v>
      </c>
      <c r="I102" s="58">
        <f t="shared" si="11"/>
        <v>1.77817866472107</v>
      </c>
    </row>
    <row r="103" spans="1:9" ht="16.5" customHeight="1">
      <c r="A103" s="60">
        <v>6</v>
      </c>
      <c r="B103" s="89" t="s">
        <v>400</v>
      </c>
      <c r="C103" s="84" t="s">
        <v>317</v>
      </c>
      <c r="D103" s="62">
        <v>7.5</v>
      </c>
      <c r="E103" s="63">
        <v>4</v>
      </c>
      <c r="F103" s="64">
        <v>12</v>
      </c>
      <c r="G103" s="57">
        <f t="shared" si="9"/>
        <v>6.0059999999999988E-2</v>
      </c>
      <c r="H103" s="57">
        <f t="shared" si="10"/>
        <v>0.21945036107505211</v>
      </c>
      <c r="I103" s="58">
        <f t="shared" si="11"/>
        <v>1.7556028886004169</v>
      </c>
    </row>
    <row r="104" spans="1:9" ht="16.5" customHeight="1">
      <c r="A104" s="60">
        <v>7</v>
      </c>
      <c r="B104" s="140" t="s">
        <v>312</v>
      </c>
      <c r="C104" s="84" t="s">
        <v>110</v>
      </c>
      <c r="D104" s="62">
        <v>3.3</v>
      </c>
      <c r="E104" s="63">
        <v>4</v>
      </c>
      <c r="F104" s="64">
        <v>5</v>
      </c>
      <c r="G104" s="57">
        <f t="shared" si="9"/>
        <v>2.5024999999999999E-2</v>
      </c>
      <c r="H104" s="57">
        <f t="shared" si="10"/>
        <v>9.64047917477171E-2</v>
      </c>
      <c r="I104" s="58">
        <f t="shared" si="11"/>
        <v>1.7528143954130382</v>
      </c>
    </row>
    <row r="105" spans="1:9" ht="16.5" customHeight="1">
      <c r="A105" s="60">
        <v>9</v>
      </c>
      <c r="B105" s="140" t="s">
        <v>312</v>
      </c>
      <c r="C105" s="84" t="s">
        <v>113</v>
      </c>
      <c r="D105" s="62">
        <v>3.3</v>
      </c>
      <c r="E105" s="63">
        <v>4</v>
      </c>
      <c r="F105" s="64">
        <v>5</v>
      </c>
      <c r="G105" s="57">
        <f t="shared" si="9"/>
        <v>2.5024999999999999E-2</v>
      </c>
      <c r="H105" s="57">
        <f t="shared" si="10"/>
        <v>9.64047917477171E-2</v>
      </c>
      <c r="I105" s="58">
        <f t="shared" si="11"/>
        <v>1.7528143954130382</v>
      </c>
    </row>
    <row r="106" spans="1:9" ht="16.5" customHeight="1">
      <c r="A106" s="71">
        <v>9</v>
      </c>
      <c r="B106" s="140" t="s">
        <v>312</v>
      </c>
      <c r="C106" s="84" t="s">
        <v>466</v>
      </c>
      <c r="D106" s="74">
        <v>3.3</v>
      </c>
      <c r="E106" s="75">
        <v>4</v>
      </c>
      <c r="F106" s="76">
        <v>5</v>
      </c>
      <c r="G106" s="57">
        <f t="shared" si="9"/>
        <v>2.5024999999999999E-2</v>
      </c>
      <c r="H106" s="57">
        <f t="shared" si="10"/>
        <v>9.64047917477171E-2</v>
      </c>
      <c r="I106" s="58">
        <f t="shared" si="11"/>
        <v>1.7528143954130382</v>
      </c>
    </row>
    <row r="107" spans="1:9" ht="16.5" customHeight="1">
      <c r="A107" s="71">
        <v>9</v>
      </c>
      <c r="B107" s="140" t="s">
        <v>312</v>
      </c>
      <c r="C107" s="84" t="s">
        <v>611</v>
      </c>
      <c r="D107" s="74">
        <v>3.3</v>
      </c>
      <c r="E107" s="75">
        <v>4</v>
      </c>
      <c r="F107" s="76">
        <v>5</v>
      </c>
      <c r="G107" s="57">
        <f t="shared" si="9"/>
        <v>2.5024999999999999E-2</v>
      </c>
      <c r="H107" s="57">
        <f t="shared" si="10"/>
        <v>9.64047917477171E-2</v>
      </c>
      <c r="I107" s="58">
        <f t="shared" si="11"/>
        <v>1.7528143954130382</v>
      </c>
    </row>
    <row r="108" spans="1:9" ht="16.5" customHeight="1">
      <c r="A108" s="60">
        <v>8</v>
      </c>
      <c r="B108" s="91" t="s">
        <v>318</v>
      </c>
      <c r="C108" s="84" t="s">
        <v>182</v>
      </c>
      <c r="D108" s="62">
        <v>3.3</v>
      </c>
      <c r="E108" s="63">
        <v>4</v>
      </c>
      <c r="F108" s="64">
        <v>5</v>
      </c>
      <c r="G108" s="57">
        <f t="shared" si="9"/>
        <v>2.5024999999999999E-2</v>
      </c>
      <c r="H108" s="57">
        <f t="shared" si="10"/>
        <v>9.64047917477171E-2</v>
      </c>
      <c r="I108" s="58">
        <f t="shared" si="11"/>
        <v>1.7528143954130382</v>
      </c>
    </row>
    <row r="109" spans="1:9" ht="16.5" customHeight="1">
      <c r="A109" s="60">
        <v>8</v>
      </c>
      <c r="B109" s="91" t="s">
        <v>318</v>
      </c>
      <c r="C109" s="84" t="s">
        <v>190</v>
      </c>
      <c r="D109" s="62">
        <v>3.3</v>
      </c>
      <c r="E109" s="63">
        <v>4</v>
      </c>
      <c r="F109" s="64">
        <v>5</v>
      </c>
      <c r="G109" s="57">
        <f t="shared" si="9"/>
        <v>2.5024999999999999E-2</v>
      </c>
      <c r="H109" s="57">
        <f t="shared" si="10"/>
        <v>9.64047917477171E-2</v>
      </c>
      <c r="I109" s="58">
        <f t="shared" si="11"/>
        <v>1.7528143954130382</v>
      </c>
    </row>
    <row r="110" spans="1:9" ht="16.5" customHeight="1">
      <c r="A110" s="60">
        <v>6</v>
      </c>
      <c r="B110" s="89" t="s">
        <v>400</v>
      </c>
      <c r="C110" s="107" t="s">
        <v>410</v>
      </c>
      <c r="D110" s="62">
        <v>7</v>
      </c>
      <c r="E110" s="63">
        <v>4</v>
      </c>
      <c r="F110" s="64">
        <v>11</v>
      </c>
      <c r="G110" s="57">
        <f t="shared" si="9"/>
        <v>5.5054999999999993E-2</v>
      </c>
      <c r="H110" s="57">
        <f t="shared" si="10"/>
        <v>0.20269199306472507</v>
      </c>
      <c r="I110" s="58">
        <f t="shared" si="11"/>
        <v>1.7373599405547862</v>
      </c>
    </row>
    <row r="111" spans="1:9" ht="16.5" customHeight="1">
      <c r="A111" s="60">
        <v>9</v>
      </c>
      <c r="B111" s="89" t="s">
        <v>401</v>
      </c>
      <c r="C111" s="84" t="s">
        <v>174</v>
      </c>
      <c r="D111" s="62">
        <v>10.7</v>
      </c>
      <c r="E111" s="63">
        <v>8</v>
      </c>
      <c r="F111" s="64">
        <v>9</v>
      </c>
      <c r="G111" s="57">
        <f t="shared" si="9"/>
        <v>4.5044999999999995E-2</v>
      </c>
      <c r="H111" s="57">
        <f t="shared" si="10"/>
        <v>0.30838682840143772</v>
      </c>
      <c r="I111" s="58">
        <f t="shared" si="11"/>
        <v>1.729271934961333</v>
      </c>
    </row>
    <row r="112" spans="1:9" ht="16.5" customHeight="1">
      <c r="A112" s="60">
        <v>6</v>
      </c>
      <c r="B112" s="89" t="s">
        <v>400</v>
      </c>
      <c r="C112" s="84" t="s">
        <v>145</v>
      </c>
      <c r="D112" s="62">
        <v>4</v>
      </c>
      <c r="E112" s="63">
        <v>4</v>
      </c>
      <c r="F112" s="64">
        <v>6</v>
      </c>
      <c r="G112" s="57">
        <f t="shared" si="9"/>
        <v>3.0029999999999994E-2</v>
      </c>
      <c r="H112" s="57">
        <f t="shared" si="10"/>
        <v>0.11481670567924473</v>
      </c>
      <c r="I112" s="58">
        <f t="shared" si="11"/>
        <v>1.7222505851886711</v>
      </c>
    </row>
    <row r="113" spans="1:9" ht="16.5" customHeight="1">
      <c r="A113" s="60">
        <v>8</v>
      </c>
      <c r="B113" s="89" t="s">
        <v>400</v>
      </c>
      <c r="C113" s="84" t="s">
        <v>141</v>
      </c>
      <c r="D113" s="62">
        <v>4</v>
      </c>
      <c r="E113" s="63">
        <v>4</v>
      </c>
      <c r="F113" s="64">
        <v>6</v>
      </c>
      <c r="G113" s="57">
        <f t="shared" si="9"/>
        <v>3.0029999999999994E-2</v>
      </c>
      <c r="H113" s="57">
        <f t="shared" si="10"/>
        <v>0.11481670567924473</v>
      </c>
      <c r="I113" s="58">
        <f t="shared" si="11"/>
        <v>1.7222505851886711</v>
      </c>
    </row>
    <row r="114" spans="1:9" ht="16.5" customHeight="1">
      <c r="A114" s="71">
        <v>9</v>
      </c>
      <c r="B114" s="86" t="s">
        <v>618</v>
      </c>
      <c r="C114" s="84" t="s">
        <v>467</v>
      </c>
      <c r="D114" s="74">
        <v>5.5</v>
      </c>
      <c r="E114" s="75">
        <v>3</v>
      </c>
      <c r="F114" s="76">
        <v>11</v>
      </c>
      <c r="G114" s="57">
        <f t="shared" si="9"/>
        <v>5.5054999999999993E-2</v>
      </c>
      <c r="H114" s="57">
        <f t="shared" si="10"/>
        <v>0.15623871554929136</v>
      </c>
      <c r="I114" s="58">
        <f t="shared" si="11"/>
        <v>1.7044223514468149</v>
      </c>
    </row>
    <row r="115" spans="1:9" ht="16.5" customHeight="1">
      <c r="A115" s="71">
        <v>9</v>
      </c>
      <c r="B115" s="86" t="s">
        <v>619</v>
      </c>
      <c r="C115" s="84" t="s">
        <v>467</v>
      </c>
      <c r="D115" s="74">
        <v>5.5</v>
      </c>
      <c r="E115" s="75">
        <v>3</v>
      </c>
      <c r="F115" s="76">
        <v>11</v>
      </c>
      <c r="G115" s="57">
        <f t="shared" si="9"/>
        <v>5.5054999999999993E-2</v>
      </c>
      <c r="H115" s="57">
        <f t="shared" si="10"/>
        <v>0.15623871554929136</v>
      </c>
      <c r="I115" s="58">
        <f t="shared" si="11"/>
        <v>1.7044223514468149</v>
      </c>
    </row>
    <row r="116" spans="1:9" ht="16.5" customHeight="1">
      <c r="A116" s="60">
        <v>2</v>
      </c>
      <c r="B116" s="90" t="s">
        <v>315</v>
      </c>
      <c r="C116" s="84" t="s">
        <v>77</v>
      </c>
      <c r="D116" s="62">
        <v>5</v>
      </c>
      <c r="E116" s="63">
        <v>5</v>
      </c>
      <c r="F116" s="64">
        <v>6</v>
      </c>
      <c r="G116" s="57">
        <f t="shared" si="9"/>
        <v>3.0029999999999994E-2</v>
      </c>
      <c r="H116" s="57">
        <f t="shared" si="10"/>
        <v>0.14139876000769702</v>
      </c>
      <c r="I116" s="58">
        <f t="shared" si="11"/>
        <v>1.6967851200923643</v>
      </c>
    </row>
    <row r="117" spans="1:9" ht="16.5" customHeight="1">
      <c r="A117" s="60">
        <v>7</v>
      </c>
      <c r="B117" s="87" t="s">
        <v>321</v>
      </c>
      <c r="C117" s="84" t="s">
        <v>209</v>
      </c>
      <c r="D117" s="62">
        <v>5</v>
      </c>
      <c r="E117" s="63">
        <v>6</v>
      </c>
      <c r="F117" s="64">
        <v>5</v>
      </c>
      <c r="G117" s="57">
        <f t="shared" si="9"/>
        <v>2.5024999999999999E-2</v>
      </c>
      <c r="H117" s="57">
        <f t="shared" si="10"/>
        <v>0.14106385485682882</v>
      </c>
      <c r="I117" s="58">
        <f t="shared" si="11"/>
        <v>1.6927662582819458</v>
      </c>
    </row>
    <row r="118" spans="1:9" ht="16.5" customHeight="1">
      <c r="A118" s="60">
        <v>5</v>
      </c>
      <c r="B118" s="89" t="s">
        <v>399</v>
      </c>
      <c r="C118" s="84" t="s">
        <v>168</v>
      </c>
      <c r="D118" s="62">
        <v>6</v>
      </c>
      <c r="E118" s="63">
        <v>4</v>
      </c>
      <c r="F118" s="64">
        <v>9</v>
      </c>
      <c r="G118" s="57">
        <f t="shared" si="9"/>
        <v>4.5044999999999995E-2</v>
      </c>
      <c r="H118" s="57">
        <f t="shared" si="10"/>
        <v>0.16836716539174434</v>
      </c>
      <c r="I118" s="58">
        <f t="shared" si="11"/>
        <v>1.6836716539174434</v>
      </c>
    </row>
    <row r="119" spans="1:9" ht="16.5" customHeight="1">
      <c r="A119" s="60">
        <v>2</v>
      </c>
      <c r="B119" s="140" t="s">
        <v>312</v>
      </c>
      <c r="C119" s="84" t="s">
        <v>102</v>
      </c>
      <c r="D119" s="62">
        <v>3.5</v>
      </c>
      <c r="E119" s="63">
        <v>5</v>
      </c>
      <c r="F119" s="64">
        <v>4</v>
      </c>
      <c r="G119" s="57">
        <f t="shared" si="9"/>
        <v>2.002E-2</v>
      </c>
      <c r="H119" s="57">
        <f t="shared" si="10"/>
        <v>9.6171436251308973E-2</v>
      </c>
      <c r="I119" s="58">
        <f t="shared" si="11"/>
        <v>1.6486531928795825</v>
      </c>
    </row>
    <row r="120" spans="1:9" ht="16.5" customHeight="1">
      <c r="A120" s="60">
        <v>7</v>
      </c>
      <c r="B120" s="89" t="s">
        <v>400</v>
      </c>
      <c r="C120" s="84" t="s">
        <v>140</v>
      </c>
      <c r="D120" s="62">
        <v>8</v>
      </c>
      <c r="E120" s="63">
        <v>4</v>
      </c>
      <c r="F120" s="64">
        <v>12</v>
      </c>
      <c r="G120" s="57">
        <f t="shared" si="9"/>
        <v>6.0059999999999988E-2</v>
      </c>
      <c r="H120" s="57">
        <f t="shared" si="10"/>
        <v>0.21945036107505211</v>
      </c>
      <c r="I120" s="58">
        <f t="shared" si="11"/>
        <v>1.6458777080628908</v>
      </c>
    </row>
    <row r="121" spans="1:9" ht="16.5" customHeight="1">
      <c r="A121" s="60">
        <v>7</v>
      </c>
      <c r="B121" s="89" t="s">
        <v>400</v>
      </c>
      <c r="C121" s="84" t="s">
        <v>146</v>
      </c>
      <c r="D121" s="62">
        <v>7.5</v>
      </c>
      <c r="E121" s="63">
        <v>4</v>
      </c>
      <c r="F121" s="64">
        <v>11</v>
      </c>
      <c r="G121" s="57">
        <f t="shared" si="9"/>
        <v>5.5054999999999993E-2</v>
      </c>
      <c r="H121" s="57">
        <f t="shared" si="10"/>
        <v>0.20269199306472507</v>
      </c>
      <c r="I121" s="58">
        <f t="shared" si="11"/>
        <v>1.6215359445178004</v>
      </c>
    </row>
    <row r="122" spans="1:9" ht="16.5" customHeight="1">
      <c r="A122" s="60">
        <v>6</v>
      </c>
      <c r="B122" s="90" t="s">
        <v>311</v>
      </c>
      <c r="C122" s="84" t="s">
        <v>85</v>
      </c>
      <c r="D122" s="62">
        <v>9</v>
      </c>
      <c r="E122" s="63">
        <v>6</v>
      </c>
      <c r="F122" s="64">
        <v>9</v>
      </c>
      <c r="G122" s="57">
        <f t="shared" si="9"/>
        <v>4.5044999999999995E-2</v>
      </c>
      <c r="H122" s="57">
        <f t="shared" si="10"/>
        <v>0.24160154117448374</v>
      </c>
      <c r="I122" s="58">
        <f t="shared" si="11"/>
        <v>1.6106769411632249</v>
      </c>
    </row>
    <row r="123" spans="1:9" ht="16.5" customHeight="1">
      <c r="A123" s="60">
        <v>6</v>
      </c>
      <c r="B123" s="91" t="s">
        <v>318</v>
      </c>
      <c r="C123" s="84" t="s">
        <v>180</v>
      </c>
      <c r="D123" s="62">
        <v>5</v>
      </c>
      <c r="E123" s="63">
        <v>4</v>
      </c>
      <c r="F123" s="64">
        <v>7</v>
      </c>
      <c r="G123" s="57">
        <f t="shared" si="9"/>
        <v>3.5034999999999997E-2</v>
      </c>
      <c r="H123" s="57">
        <f t="shared" si="10"/>
        <v>0.13294580102816189</v>
      </c>
      <c r="I123" s="58">
        <f t="shared" si="11"/>
        <v>1.5953496123379427</v>
      </c>
    </row>
    <row r="124" spans="1:9" ht="16.5" customHeight="1">
      <c r="A124" s="60">
        <v>6</v>
      </c>
      <c r="B124" s="91" t="s">
        <v>318</v>
      </c>
      <c r="C124" s="84" t="s">
        <v>188</v>
      </c>
      <c r="D124" s="62">
        <v>5</v>
      </c>
      <c r="E124" s="63">
        <v>4</v>
      </c>
      <c r="F124" s="64">
        <v>7</v>
      </c>
      <c r="G124" s="57">
        <f t="shared" si="9"/>
        <v>3.5034999999999997E-2</v>
      </c>
      <c r="H124" s="57">
        <f t="shared" si="10"/>
        <v>0.13294580102816189</v>
      </c>
      <c r="I124" s="58">
        <f t="shared" si="11"/>
        <v>1.5953496123379427</v>
      </c>
    </row>
    <row r="125" spans="1:9" ht="16.5" customHeight="1">
      <c r="A125" s="60">
        <v>5</v>
      </c>
      <c r="B125" s="89" t="s">
        <v>401</v>
      </c>
      <c r="C125" s="84" t="s">
        <v>177</v>
      </c>
      <c r="D125" s="62">
        <v>5.8</v>
      </c>
      <c r="E125" s="63">
        <v>4</v>
      </c>
      <c r="F125" s="64">
        <v>8</v>
      </c>
      <c r="G125" s="57">
        <f t="shared" si="9"/>
        <v>4.0039999999999999E-2</v>
      </c>
      <c r="H125" s="57">
        <f t="shared" si="10"/>
        <v>0.15079498891288556</v>
      </c>
      <c r="I125" s="58">
        <f t="shared" si="11"/>
        <v>1.5599481611677817</v>
      </c>
    </row>
    <row r="126" spans="1:9" ht="16.5" customHeight="1">
      <c r="A126" s="60">
        <v>6</v>
      </c>
      <c r="B126" s="86" t="s">
        <v>618</v>
      </c>
      <c r="C126" s="84" t="s">
        <v>197</v>
      </c>
      <c r="D126" s="62">
        <v>7.5</v>
      </c>
      <c r="E126" s="63">
        <v>6</v>
      </c>
      <c r="F126" s="64">
        <v>7</v>
      </c>
      <c r="G126" s="57">
        <f t="shared" si="9"/>
        <v>3.5034999999999997E-2</v>
      </c>
      <c r="H126" s="57">
        <f t="shared" si="10"/>
        <v>0.19263602201144925</v>
      </c>
      <c r="I126" s="58">
        <f t="shared" si="11"/>
        <v>1.541088176091594</v>
      </c>
    </row>
    <row r="127" spans="1:9" ht="16.5" customHeight="1">
      <c r="A127" s="60">
        <v>4</v>
      </c>
      <c r="B127" s="89" t="s">
        <v>399</v>
      </c>
      <c r="C127" s="84" t="s">
        <v>164</v>
      </c>
      <c r="D127" s="62">
        <v>6.6</v>
      </c>
      <c r="E127" s="63">
        <v>4</v>
      </c>
      <c r="F127" s="64">
        <v>9</v>
      </c>
      <c r="G127" s="57">
        <f t="shared" si="9"/>
        <v>4.5044999999999995E-2</v>
      </c>
      <c r="H127" s="57">
        <f t="shared" si="10"/>
        <v>0.16836716539174434</v>
      </c>
      <c r="I127" s="58">
        <f t="shared" si="11"/>
        <v>1.5306105944704034</v>
      </c>
    </row>
    <row r="128" spans="1:9" ht="16.5" customHeight="1">
      <c r="A128" s="60">
        <v>5</v>
      </c>
      <c r="B128" s="92" t="s">
        <v>313</v>
      </c>
      <c r="C128" s="84" t="s">
        <v>132</v>
      </c>
      <c r="D128" s="62">
        <v>10</v>
      </c>
      <c r="E128" s="63">
        <v>7</v>
      </c>
      <c r="F128" s="64">
        <v>8</v>
      </c>
      <c r="G128" s="57">
        <f t="shared" si="9"/>
        <v>4.0039999999999999E-2</v>
      </c>
      <c r="H128" s="57">
        <f t="shared" si="10"/>
        <v>0.24877166667833439</v>
      </c>
      <c r="I128" s="58">
        <f t="shared" si="11"/>
        <v>1.4926300000700063</v>
      </c>
    </row>
    <row r="129" spans="1:9" ht="16.5" customHeight="1">
      <c r="A129" s="60">
        <v>5</v>
      </c>
      <c r="B129" s="140" t="s">
        <v>312</v>
      </c>
      <c r="C129" s="84" t="s">
        <v>106</v>
      </c>
      <c r="D129" s="62">
        <v>4.8</v>
      </c>
      <c r="E129" s="63">
        <v>5</v>
      </c>
      <c r="F129" s="64">
        <v>5</v>
      </c>
      <c r="G129" s="57">
        <f t="shared" si="9"/>
        <v>2.5024999999999999E-2</v>
      </c>
      <c r="H129" s="57">
        <f t="shared" si="10"/>
        <v>0.11901726183423045</v>
      </c>
      <c r="I129" s="58">
        <f t="shared" si="11"/>
        <v>1.4877157729278807</v>
      </c>
    </row>
    <row r="130" spans="1:9" ht="16.5" customHeight="1">
      <c r="A130" s="60">
        <v>5</v>
      </c>
      <c r="B130" s="92" t="s">
        <v>313</v>
      </c>
      <c r="C130" s="84" t="s">
        <v>122</v>
      </c>
      <c r="D130" s="62">
        <v>7.5</v>
      </c>
      <c r="E130" s="63">
        <v>5</v>
      </c>
      <c r="F130" s="64">
        <v>8</v>
      </c>
      <c r="G130" s="57">
        <f t="shared" si="9"/>
        <v>4.0039999999999999E-2</v>
      </c>
      <c r="H130" s="57">
        <f t="shared" si="10"/>
        <v>0.18479715755681358</v>
      </c>
      <c r="I130" s="58">
        <f t="shared" si="11"/>
        <v>1.4783772604545087</v>
      </c>
    </row>
    <row r="131" spans="1:9" ht="16.5" customHeight="1">
      <c r="A131" s="60">
        <v>3</v>
      </c>
      <c r="B131" s="89" t="s">
        <v>400</v>
      </c>
      <c r="C131" s="84" t="s">
        <v>137</v>
      </c>
      <c r="D131" s="62">
        <v>4</v>
      </c>
      <c r="E131" s="63">
        <v>4</v>
      </c>
      <c r="F131" s="64">
        <v>5</v>
      </c>
      <c r="G131" s="57">
        <f t="shared" ref="G131:G162" si="12">S$18*S$19*S$20*((F131/100*S$21)+S$22/100+(S$26/100+S$27/100)*S$25)</f>
        <v>2.5024999999999999E-2</v>
      </c>
      <c r="H131" s="57">
        <f t="shared" ref="H131:H162" si="13">1-((1-G131)^E131)</f>
        <v>9.64047917477171E-2</v>
      </c>
      <c r="I131" s="58">
        <f t="shared" ref="I131:I162" si="14">H131*60/D131</f>
        <v>1.4460718762157565</v>
      </c>
    </row>
    <row r="132" spans="1:9" ht="16.5" customHeight="1">
      <c r="A132" s="60">
        <v>4</v>
      </c>
      <c r="B132" s="89" t="s">
        <v>400</v>
      </c>
      <c r="C132" s="84" t="s">
        <v>138</v>
      </c>
      <c r="D132" s="62">
        <v>4</v>
      </c>
      <c r="E132" s="63">
        <v>4</v>
      </c>
      <c r="F132" s="64">
        <v>5</v>
      </c>
      <c r="G132" s="57">
        <f t="shared" si="12"/>
        <v>2.5024999999999999E-2</v>
      </c>
      <c r="H132" s="57">
        <f t="shared" si="13"/>
        <v>9.64047917477171E-2</v>
      </c>
      <c r="I132" s="58">
        <f t="shared" si="14"/>
        <v>1.4460718762157565</v>
      </c>
    </row>
    <row r="133" spans="1:9" ht="16.5" customHeight="1">
      <c r="A133" s="60">
        <v>5</v>
      </c>
      <c r="B133" s="89" t="s">
        <v>400</v>
      </c>
      <c r="C133" s="84" t="s">
        <v>139</v>
      </c>
      <c r="D133" s="62">
        <v>4</v>
      </c>
      <c r="E133" s="63">
        <v>4</v>
      </c>
      <c r="F133" s="64">
        <v>5</v>
      </c>
      <c r="G133" s="57">
        <f t="shared" si="12"/>
        <v>2.5024999999999999E-2</v>
      </c>
      <c r="H133" s="57">
        <f t="shared" si="13"/>
        <v>9.64047917477171E-2</v>
      </c>
      <c r="I133" s="58">
        <f t="shared" si="14"/>
        <v>1.4460718762157565</v>
      </c>
    </row>
    <row r="134" spans="1:9" ht="16.5" customHeight="1">
      <c r="A134" s="60">
        <v>6</v>
      </c>
      <c r="B134" s="140" t="s">
        <v>312</v>
      </c>
      <c r="C134" s="84" t="s">
        <v>107</v>
      </c>
      <c r="D134" s="62">
        <v>4</v>
      </c>
      <c r="E134" s="63">
        <v>4</v>
      </c>
      <c r="F134" s="64">
        <v>5</v>
      </c>
      <c r="G134" s="57">
        <f t="shared" si="12"/>
        <v>2.5024999999999999E-2</v>
      </c>
      <c r="H134" s="57">
        <f t="shared" si="13"/>
        <v>9.64047917477171E-2</v>
      </c>
      <c r="I134" s="58">
        <f t="shared" si="14"/>
        <v>1.4460718762157565</v>
      </c>
    </row>
    <row r="135" spans="1:9" ht="16.5" customHeight="1">
      <c r="A135" s="60">
        <v>5</v>
      </c>
      <c r="B135" s="91" t="s">
        <v>318</v>
      </c>
      <c r="C135" s="84" t="s">
        <v>187</v>
      </c>
      <c r="D135" s="62">
        <v>8</v>
      </c>
      <c r="E135" s="63">
        <v>5</v>
      </c>
      <c r="F135" s="64">
        <v>8</v>
      </c>
      <c r="G135" s="57">
        <f t="shared" si="12"/>
        <v>4.0039999999999999E-2</v>
      </c>
      <c r="H135" s="57">
        <f t="shared" si="13"/>
        <v>0.18479715755681358</v>
      </c>
      <c r="I135" s="58">
        <f t="shared" si="14"/>
        <v>1.3859786816761019</v>
      </c>
    </row>
    <row r="136" spans="1:9" ht="16.5" customHeight="1">
      <c r="A136" s="60">
        <v>7</v>
      </c>
      <c r="B136" s="92" t="s">
        <v>313</v>
      </c>
      <c r="C136" s="84" t="s">
        <v>325</v>
      </c>
      <c r="D136" s="62">
        <v>5</v>
      </c>
      <c r="E136" s="63">
        <v>3</v>
      </c>
      <c r="F136" s="64">
        <v>8</v>
      </c>
      <c r="G136" s="57">
        <f t="shared" si="12"/>
        <v>4.0039999999999999E-2</v>
      </c>
      <c r="H136" s="57">
        <f t="shared" si="13"/>
        <v>0.11537458739206385</v>
      </c>
      <c r="I136" s="58">
        <f t="shared" si="14"/>
        <v>1.3844950487047663</v>
      </c>
    </row>
    <row r="137" spans="1:9" ht="16.5" customHeight="1">
      <c r="A137" s="60">
        <v>6</v>
      </c>
      <c r="B137" s="89" t="s">
        <v>401</v>
      </c>
      <c r="C137" s="84" t="s">
        <v>178</v>
      </c>
      <c r="D137" s="62">
        <v>7.1</v>
      </c>
      <c r="E137" s="63">
        <v>5</v>
      </c>
      <c r="F137" s="64">
        <v>7</v>
      </c>
      <c r="G137" s="57">
        <f t="shared" si="12"/>
        <v>3.5034999999999997E-2</v>
      </c>
      <c r="H137" s="57">
        <f t="shared" si="13"/>
        <v>0.16332304488914029</v>
      </c>
      <c r="I137" s="58">
        <f t="shared" si="14"/>
        <v>1.3801947455420305</v>
      </c>
    </row>
    <row r="138" spans="1:9" ht="16.5" customHeight="1">
      <c r="A138" s="60">
        <v>4</v>
      </c>
      <c r="B138" s="89" t="s">
        <v>398</v>
      </c>
      <c r="C138" s="84" t="s">
        <v>156</v>
      </c>
      <c r="D138" s="62">
        <v>5</v>
      </c>
      <c r="E138" s="63">
        <v>4</v>
      </c>
      <c r="F138" s="64">
        <v>6</v>
      </c>
      <c r="G138" s="57">
        <f t="shared" si="12"/>
        <v>3.0029999999999994E-2</v>
      </c>
      <c r="H138" s="57">
        <f t="shared" si="13"/>
        <v>0.11481670567924473</v>
      </c>
      <c r="I138" s="58">
        <f t="shared" si="14"/>
        <v>1.3778004681509368</v>
      </c>
    </row>
    <row r="139" spans="1:9" ht="16.5" customHeight="1">
      <c r="A139" s="60">
        <v>7</v>
      </c>
      <c r="B139" s="90" t="s">
        <v>311</v>
      </c>
      <c r="C139" s="84" t="s">
        <v>409</v>
      </c>
      <c r="D139" s="62">
        <v>9</v>
      </c>
      <c r="E139" s="63">
        <v>5</v>
      </c>
      <c r="F139" s="64">
        <v>9</v>
      </c>
      <c r="G139" s="57">
        <f t="shared" si="12"/>
        <v>4.5044999999999995E-2</v>
      </c>
      <c r="H139" s="57">
        <f t="shared" si="13"/>
        <v>0.20582806642667317</v>
      </c>
      <c r="I139" s="58">
        <f t="shared" si="14"/>
        <v>1.3721871095111544</v>
      </c>
    </row>
    <row r="140" spans="1:9" ht="16.5" customHeight="1">
      <c r="A140" s="60">
        <v>6</v>
      </c>
      <c r="B140" s="89" t="s">
        <v>401</v>
      </c>
      <c r="C140" s="84" t="s">
        <v>172</v>
      </c>
      <c r="D140" s="62">
        <v>9.5</v>
      </c>
      <c r="E140" s="63">
        <v>8</v>
      </c>
      <c r="F140" s="64">
        <v>6</v>
      </c>
      <c r="G140" s="57">
        <f t="shared" si="12"/>
        <v>3.0029999999999994E-2</v>
      </c>
      <c r="H140" s="57">
        <f t="shared" si="13"/>
        <v>0.21645053545545512</v>
      </c>
      <c r="I140" s="58">
        <f t="shared" si="14"/>
        <v>1.3670560134028744</v>
      </c>
    </row>
    <row r="141" spans="1:9" ht="16.5" customHeight="1">
      <c r="A141" s="60">
        <v>6</v>
      </c>
      <c r="B141" s="90" t="s">
        <v>311</v>
      </c>
      <c r="C141" s="84" t="s">
        <v>89</v>
      </c>
      <c r="D141" s="62">
        <v>7.5</v>
      </c>
      <c r="E141" s="63">
        <v>4</v>
      </c>
      <c r="F141" s="64">
        <v>9</v>
      </c>
      <c r="G141" s="57">
        <f t="shared" si="12"/>
        <v>4.5044999999999995E-2</v>
      </c>
      <c r="H141" s="57">
        <f t="shared" si="13"/>
        <v>0.16836716539174434</v>
      </c>
      <c r="I141" s="58">
        <f t="shared" si="14"/>
        <v>1.3469373231339548</v>
      </c>
    </row>
    <row r="142" spans="1:9" ht="16.5" customHeight="1">
      <c r="A142" s="60">
        <v>5</v>
      </c>
      <c r="B142" s="86" t="s">
        <v>618</v>
      </c>
      <c r="C142" s="84" t="s">
        <v>196</v>
      </c>
      <c r="D142" s="62">
        <v>7.5</v>
      </c>
      <c r="E142" s="63">
        <v>5</v>
      </c>
      <c r="F142" s="64">
        <v>7</v>
      </c>
      <c r="G142" s="57">
        <f t="shared" si="12"/>
        <v>3.5034999999999997E-2</v>
      </c>
      <c r="H142" s="57">
        <f t="shared" si="13"/>
        <v>0.16332304488914029</v>
      </c>
      <c r="I142" s="58">
        <f t="shared" si="14"/>
        <v>1.3065843591131221</v>
      </c>
    </row>
    <row r="143" spans="1:9" ht="16.5" customHeight="1">
      <c r="A143" s="60">
        <v>6</v>
      </c>
      <c r="B143" s="90" t="s">
        <v>311</v>
      </c>
      <c r="C143" s="84" t="s">
        <v>88</v>
      </c>
      <c r="D143" s="62">
        <v>8</v>
      </c>
      <c r="E143" s="63">
        <v>4</v>
      </c>
      <c r="F143" s="64">
        <v>9</v>
      </c>
      <c r="G143" s="57">
        <f t="shared" si="12"/>
        <v>4.5044999999999995E-2</v>
      </c>
      <c r="H143" s="57">
        <f t="shared" si="13"/>
        <v>0.16836716539174434</v>
      </c>
      <c r="I143" s="58">
        <f t="shared" si="14"/>
        <v>1.2627537404380826</v>
      </c>
    </row>
    <row r="144" spans="1:9" ht="16.5" customHeight="1">
      <c r="A144" s="60">
        <v>2</v>
      </c>
      <c r="B144" s="89" t="s">
        <v>401</v>
      </c>
      <c r="C144" s="84" t="s">
        <v>175</v>
      </c>
      <c r="D144" s="62">
        <v>5.5</v>
      </c>
      <c r="E144" s="63">
        <v>4</v>
      </c>
      <c r="F144" s="64">
        <v>6</v>
      </c>
      <c r="G144" s="57">
        <f t="shared" si="12"/>
        <v>3.0029999999999994E-2</v>
      </c>
      <c r="H144" s="57">
        <f t="shared" si="13"/>
        <v>0.11481670567924473</v>
      </c>
      <c r="I144" s="58">
        <f t="shared" si="14"/>
        <v>1.2525458801372154</v>
      </c>
    </row>
    <row r="145" spans="1:9" ht="16.5" customHeight="1">
      <c r="A145" s="60">
        <v>2</v>
      </c>
      <c r="B145" s="92" t="s">
        <v>316</v>
      </c>
      <c r="C145" s="84" t="s">
        <v>119</v>
      </c>
      <c r="D145" s="62">
        <v>5</v>
      </c>
      <c r="E145" s="63">
        <v>3</v>
      </c>
      <c r="F145" s="64">
        <v>7</v>
      </c>
      <c r="G145" s="57">
        <f t="shared" si="12"/>
        <v>3.5034999999999997E-2</v>
      </c>
      <c r="H145" s="57">
        <f t="shared" si="13"/>
        <v>0.10146565007866792</v>
      </c>
      <c r="I145" s="58">
        <f t="shared" si="14"/>
        <v>1.2175878009440151</v>
      </c>
    </row>
    <row r="146" spans="1:9" ht="16.5" customHeight="1">
      <c r="A146" s="60">
        <v>3</v>
      </c>
      <c r="B146" s="92" t="s">
        <v>313</v>
      </c>
      <c r="C146" s="84" t="s">
        <v>120</v>
      </c>
      <c r="D146" s="62">
        <v>5</v>
      </c>
      <c r="E146" s="63">
        <v>3</v>
      </c>
      <c r="F146" s="64">
        <v>7</v>
      </c>
      <c r="G146" s="57">
        <f t="shared" si="12"/>
        <v>3.5034999999999997E-2</v>
      </c>
      <c r="H146" s="57">
        <f t="shared" si="13"/>
        <v>0.10146565007866792</v>
      </c>
      <c r="I146" s="58">
        <f t="shared" si="14"/>
        <v>1.2175878009440151</v>
      </c>
    </row>
    <row r="147" spans="1:9" ht="16.5" customHeight="1">
      <c r="A147" s="60">
        <v>3</v>
      </c>
      <c r="B147" s="89" t="s">
        <v>398</v>
      </c>
      <c r="C147" s="84" t="s">
        <v>155</v>
      </c>
      <c r="D147" s="62">
        <v>5.8</v>
      </c>
      <c r="E147" s="63">
        <v>4</v>
      </c>
      <c r="F147" s="64">
        <v>6</v>
      </c>
      <c r="G147" s="57">
        <f t="shared" si="12"/>
        <v>3.0029999999999994E-2</v>
      </c>
      <c r="H147" s="57">
        <f t="shared" si="13"/>
        <v>0.11481670567924473</v>
      </c>
      <c r="I147" s="58">
        <f t="shared" si="14"/>
        <v>1.1877590242680491</v>
      </c>
    </row>
    <row r="148" spans="1:9" ht="16.5" customHeight="1">
      <c r="A148" s="60">
        <v>3</v>
      </c>
      <c r="B148" s="87" t="s">
        <v>321</v>
      </c>
      <c r="C148" s="84" t="s">
        <v>341</v>
      </c>
      <c r="D148" s="62">
        <v>5</v>
      </c>
      <c r="E148" s="63">
        <v>4</v>
      </c>
      <c r="F148" s="64">
        <v>5</v>
      </c>
      <c r="G148" s="57">
        <f t="shared" si="12"/>
        <v>2.5024999999999999E-2</v>
      </c>
      <c r="H148" s="57">
        <f t="shared" si="13"/>
        <v>9.64047917477171E-2</v>
      </c>
      <c r="I148" s="58">
        <f t="shared" si="14"/>
        <v>1.1568575009726052</v>
      </c>
    </row>
    <row r="149" spans="1:9" ht="16.5" customHeight="1">
      <c r="A149" s="60">
        <v>2</v>
      </c>
      <c r="B149" s="89" t="s">
        <v>400</v>
      </c>
      <c r="C149" s="84" t="s">
        <v>136</v>
      </c>
      <c r="D149" s="62">
        <v>4</v>
      </c>
      <c r="E149" s="63">
        <v>3</v>
      </c>
      <c r="F149" s="64">
        <v>5</v>
      </c>
      <c r="G149" s="57">
        <f t="shared" si="12"/>
        <v>2.5024999999999999E-2</v>
      </c>
      <c r="H149" s="57">
        <f t="shared" si="13"/>
        <v>7.3211920046890477E-2</v>
      </c>
      <c r="I149" s="58">
        <f t="shared" si="14"/>
        <v>1.0981788007033573</v>
      </c>
    </row>
    <row r="150" spans="1:9" ht="16.5" customHeight="1">
      <c r="A150" s="60">
        <v>2</v>
      </c>
      <c r="B150" s="91" t="s">
        <v>318</v>
      </c>
      <c r="C150" s="84" t="s">
        <v>184</v>
      </c>
      <c r="D150" s="62">
        <v>4</v>
      </c>
      <c r="E150" s="63">
        <v>3</v>
      </c>
      <c r="F150" s="64">
        <v>5</v>
      </c>
      <c r="G150" s="57">
        <f t="shared" si="12"/>
        <v>2.5024999999999999E-2</v>
      </c>
      <c r="H150" s="57">
        <f t="shared" si="13"/>
        <v>7.3211920046890477E-2</v>
      </c>
      <c r="I150" s="58">
        <f t="shared" si="14"/>
        <v>1.0981788007033573</v>
      </c>
    </row>
    <row r="151" spans="1:9" ht="16.5" customHeight="1">
      <c r="A151" s="60">
        <v>4</v>
      </c>
      <c r="B151" s="89" t="s">
        <v>401</v>
      </c>
      <c r="C151" s="84" t="s">
        <v>176</v>
      </c>
      <c r="D151" s="62">
        <v>5.5</v>
      </c>
      <c r="E151" s="63">
        <v>4</v>
      </c>
      <c r="F151" s="64">
        <v>5</v>
      </c>
      <c r="G151" s="57">
        <f t="shared" si="12"/>
        <v>2.5024999999999999E-2</v>
      </c>
      <c r="H151" s="57">
        <f t="shared" si="13"/>
        <v>9.64047917477171E-2</v>
      </c>
      <c r="I151" s="58">
        <f t="shared" si="14"/>
        <v>1.0516886372478229</v>
      </c>
    </row>
    <row r="152" spans="1:9" ht="16.5" customHeight="1">
      <c r="A152" s="60">
        <v>3</v>
      </c>
      <c r="B152" s="91" t="s">
        <v>318</v>
      </c>
      <c r="C152" s="84" t="s">
        <v>185</v>
      </c>
      <c r="D152" s="62">
        <v>5</v>
      </c>
      <c r="E152" s="63">
        <v>3</v>
      </c>
      <c r="F152" s="64">
        <v>6</v>
      </c>
      <c r="G152" s="57">
        <f t="shared" si="12"/>
        <v>3.0029999999999994E-2</v>
      </c>
      <c r="H152" s="57">
        <f t="shared" si="13"/>
        <v>8.7411678381026925E-2</v>
      </c>
      <c r="I152" s="58">
        <f t="shared" si="14"/>
        <v>1.0489401405723231</v>
      </c>
    </row>
    <row r="153" spans="1:9" ht="16.5" customHeight="1">
      <c r="A153" s="60">
        <v>2</v>
      </c>
      <c r="B153" s="89" t="s">
        <v>398</v>
      </c>
      <c r="C153" s="84" t="s">
        <v>154</v>
      </c>
      <c r="D153" s="62">
        <v>5</v>
      </c>
      <c r="E153" s="63">
        <v>3</v>
      </c>
      <c r="F153" s="64">
        <v>6</v>
      </c>
      <c r="G153" s="57">
        <f t="shared" si="12"/>
        <v>3.0029999999999994E-2</v>
      </c>
      <c r="H153" s="57">
        <f t="shared" si="13"/>
        <v>8.7411678381026925E-2</v>
      </c>
      <c r="I153" s="58">
        <f t="shared" si="14"/>
        <v>1.0489401405723231</v>
      </c>
    </row>
    <row r="154" spans="1:9" ht="16.5" customHeight="1">
      <c r="A154" s="60">
        <v>3</v>
      </c>
      <c r="B154" s="89" t="s">
        <v>399</v>
      </c>
      <c r="C154" s="84" t="s">
        <v>163</v>
      </c>
      <c r="D154" s="62">
        <v>6.6</v>
      </c>
      <c r="E154" s="63">
        <v>4</v>
      </c>
      <c r="F154" s="64">
        <v>6</v>
      </c>
      <c r="G154" s="57">
        <f t="shared" si="12"/>
        <v>3.0029999999999994E-2</v>
      </c>
      <c r="H154" s="57">
        <f t="shared" si="13"/>
        <v>0.11481670567924473</v>
      </c>
      <c r="I154" s="58">
        <f t="shared" si="14"/>
        <v>1.0437882334476796</v>
      </c>
    </row>
    <row r="155" spans="1:9" ht="16.5" customHeight="1">
      <c r="A155" s="60">
        <v>2</v>
      </c>
      <c r="B155" s="89" t="s">
        <v>399</v>
      </c>
      <c r="C155" s="84" t="s">
        <v>323</v>
      </c>
      <c r="D155" s="62">
        <v>5.2</v>
      </c>
      <c r="E155" s="63">
        <v>3</v>
      </c>
      <c r="F155" s="64">
        <v>6</v>
      </c>
      <c r="G155" s="57">
        <f t="shared" si="12"/>
        <v>3.0029999999999994E-2</v>
      </c>
      <c r="H155" s="57">
        <f t="shared" si="13"/>
        <v>8.7411678381026925E-2</v>
      </c>
      <c r="I155" s="58">
        <f t="shared" si="14"/>
        <v>1.0085962890118492</v>
      </c>
    </row>
    <row r="156" spans="1:9" ht="16.5" customHeight="1">
      <c r="A156" s="60">
        <v>2</v>
      </c>
      <c r="B156" s="140" t="s">
        <v>312</v>
      </c>
      <c r="C156" s="77" t="s">
        <v>101</v>
      </c>
      <c r="D156" s="62">
        <v>7</v>
      </c>
      <c r="E156" s="63">
        <v>4</v>
      </c>
      <c r="F156" s="64">
        <v>6</v>
      </c>
      <c r="G156" s="57">
        <f t="shared" si="12"/>
        <v>3.0029999999999994E-2</v>
      </c>
      <c r="H156" s="57">
        <f t="shared" si="13"/>
        <v>0.11481670567924473</v>
      </c>
      <c r="I156" s="58">
        <f t="shared" si="14"/>
        <v>0.98414319153638352</v>
      </c>
    </row>
    <row r="157" spans="1:9" ht="16.5" customHeight="1">
      <c r="A157" s="60">
        <v>3</v>
      </c>
      <c r="B157" s="140" t="s">
        <v>312</v>
      </c>
      <c r="C157" s="84" t="s">
        <v>103</v>
      </c>
      <c r="D157" s="62">
        <v>7</v>
      </c>
      <c r="E157" s="63">
        <v>4</v>
      </c>
      <c r="F157" s="64">
        <v>6</v>
      </c>
      <c r="G157" s="57">
        <f t="shared" si="12"/>
        <v>3.0029999999999994E-2</v>
      </c>
      <c r="H157" s="57">
        <f t="shared" si="13"/>
        <v>0.11481670567924473</v>
      </c>
      <c r="I157" s="58">
        <f t="shared" si="14"/>
        <v>0.98414319153638352</v>
      </c>
    </row>
    <row r="158" spans="1:9" ht="16.5" customHeight="1">
      <c r="A158" s="60">
        <v>4</v>
      </c>
      <c r="B158" s="140" t="s">
        <v>312</v>
      </c>
      <c r="C158" s="84" t="s">
        <v>104</v>
      </c>
      <c r="D158" s="62">
        <v>7</v>
      </c>
      <c r="E158" s="63">
        <v>4</v>
      </c>
      <c r="F158" s="64">
        <v>6</v>
      </c>
      <c r="G158" s="57">
        <f t="shared" si="12"/>
        <v>3.0029999999999994E-2</v>
      </c>
      <c r="H158" s="57">
        <f t="shared" si="13"/>
        <v>0.11481670567924473</v>
      </c>
      <c r="I158" s="58">
        <f t="shared" si="14"/>
        <v>0.98414319153638352</v>
      </c>
    </row>
    <row r="159" spans="1:9" ht="16.5" customHeight="1">
      <c r="A159" s="60">
        <v>3</v>
      </c>
      <c r="B159" s="86" t="s">
        <v>618</v>
      </c>
      <c r="C159" s="84" t="s">
        <v>194</v>
      </c>
      <c r="D159" s="62">
        <v>6.5</v>
      </c>
      <c r="E159" s="63">
        <v>3</v>
      </c>
      <c r="F159" s="64">
        <v>7</v>
      </c>
      <c r="G159" s="57">
        <f t="shared" si="12"/>
        <v>3.5034999999999997E-2</v>
      </c>
      <c r="H159" s="57">
        <f t="shared" si="13"/>
        <v>0.10146565007866792</v>
      </c>
      <c r="I159" s="58">
        <f t="shared" si="14"/>
        <v>0.9366060007261654</v>
      </c>
    </row>
    <row r="160" spans="1:9" ht="16.5" customHeight="1">
      <c r="A160" s="60">
        <v>5</v>
      </c>
      <c r="B160" s="90" t="s">
        <v>311</v>
      </c>
      <c r="C160" s="138" t="s">
        <v>84</v>
      </c>
      <c r="D160" s="62">
        <v>10</v>
      </c>
      <c r="E160" s="63">
        <v>4</v>
      </c>
      <c r="F160" s="64">
        <v>8</v>
      </c>
      <c r="G160" s="57">
        <f t="shared" si="12"/>
        <v>4.0039999999999999E-2</v>
      </c>
      <c r="H160" s="57">
        <f t="shared" si="13"/>
        <v>0.15079498891288556</v>
      </c>
      <c r="I160" s="58">
        <f t="shared" si="14"/>
        <v>0.90476993347731338</v>
      </c>
    </row>
    <row r="161" spans="1:9" ht="16.5" customHeight="1">
      <c r="A161" s="60">
        <v>3</v>
      </c>
      <c r="B161" s="89" t="s">
        <v>401</v>
      </c>
      <c r="C161" s="84" t="s">
        <v>324</v>
      </c>
      <c r="D161" s="62">
        <v>6.5</v>
      </c>
      <c r="E161" s="63">
        <v>4</v>
      </c>
      <c r="F161" s="64">
        <v>5</v>
      </c>
      <c r="G161" s="57">
        <f t="shared" si="12"/>
        <v>2.5024999999999999E-2</v>
      </c>
      <c r="H161" s="57">
        <f t="shared" si="13"/>
        <v>9.64047917477171E-2</v>
      </c>
      <c r="I161" s="58">
        <f t="shared" si="14"/>
        <v>0.88989038536354248</v>
      </c>
    </row>
    <row r="162" spans="1:9" ht="16.5" customHeight="1">
      <c r="A162" s="60">
        <v>4</v>
      </c>
      <c r="B162" s="86" t="s">
        <v>618</v>
      </c>
      <c r="C162" s="84" t="s">
        <v>195</v>
      </c>
      <c r="D162" s="62">
        <v>7.5</v>
      </c>
      <c r="E162" s="63">
        <v>3</v>
      </c>
      <c r="F162" s="64">
        <v>7</v>
      </c>
      <c r="G162" s="57">
        <f t="shared" si="12"/>
        <v>3.5034999999999997E-2</v>
      </c>
      <c r="H162" s="57">
        <f t="shared" si="13"/>
        <v>0.10146565007866792</v>
      </c>
      <c r="I162" s="58">
        <f t="shared" si="14"/>
        <v>0.81172520062934339</v>
      </c>
    </row>
    <row r="163" spans="1:9" ht="16.5" customHeight="1">
      <c r="A163" s="60">
        <v>5</v>
      </c>
      <c r="B163" s="90" t="s">
        <v>311</v>
      </c>
      <c r="C163" s="84" t="s">
        <v>83</v>
      </c>
      <c r="D163" s="62">
        <v>10</v>
      </c>
      <c r="E163" s="63">
        <v>4</v>
      </c>
      <c r="F163" s="64">
        <v>7</v>
      </c>
      <c r="G163" s="57">
        <f t="shared" ref="G163:G172" si="15">S$18*S$19*S$20*((F163/100*S$21)+S$22/100+(S$26/100+S$27/100)*S$25)</f>
        <v>3.5034999999999997E-2</v>
      </c>
      <c r="H163" s="57">
        <f t="shared" ref="H163:H172" si="16">1-((1-G163)^E163)</f>
        <v>0.13294580102816189</v>
      </c>
      <c r="I163" s="58">
        <f t="shared" ref="I163:I172" si="17">H163*60/D163</f>
        <v>0.79767480616897135</v>
      </c>
    </row>
    <row r="164" spans="1:9" ht="16.5" customHeight="1">
      <c r="A164" s="60">
        <v>2</v>
      </c>
      <c r="B164" s="86" t="s">
        <v>618</v>
      </c>
      <c r="C164" s="84" t="s">
        <v>193</v>
      </c>
      <c r="D164" s="62">
        <v>4.5</v>
      </c>
      <c r="E164" s="63">
        <v>2</v>
      </c>
      <c r="F164" s="64">
        <v>6</v>
      </c>
      <c r="G164" s="57">
        <f t="shared" si="15"/>
        <v>3.0029999999999994E-2</v>
      </c>
      <c r="H164" s="57">
        <f t="shared" si="16"/>
        <v>5.9158199099999975E-2</v>
      </c>
      <c r="I164" s="58">
        <f t="shared" si="17"/>
        <v>0.78877598799999971</v>
      </c>
    </row>
    <row r="165" spans="1:9" ht="16.5" customHeight="1">
      <c r="A165" s="60">
        <v>5</v>
      </c>
      <c r="B165" s="90" t="s">
        <v>311</v>
      </c>
      <c r="C165" s="84" t="s">
        <v>82</v>
      </c>
      <c r="D165" s="62">
        <v>5.5</v>
      </c>
      <c r="E165" s="63">
        <v>2</v>
      </c>
      <c r="F165" s="64">
        <v>7</v>
      </c>
      <c r="G165" s="57">
        <f t="shared" si="15"/>
        <v>3.5034999999999997E-2</v>
      </c>
      <c r="H165" s="57">
        <f t="shared" si="16"/>
        <v>6.8842548775000068E-2</v>
      </c>
      <c r="I165" s="58">
        <f t="shared" si="17"/>
        <v>0.75100962300000063</v>
      </c>
    </row>
    <row r="166" spans="1:9" ht="16.5" customHeight="1">
      <c r="A166" s="60">
        <v>3</v>
      </c>
      <c r="B166" s="140" t="s">
        <v>312</v>
      </c>
      <c r="C166" s="84" t="s">
        <v>151</v>
      </c>
      <c r="D166" s="62">
        <v>7</v>
      </c>
      <c r="E166" s="63">
        <v>3</v>
      </c>
      <c r="F166" s="64">
        <v>6</v>
      </c>
      <c r="G166" s="57">
        <f t="shared" si="15"/>
        <v>3.0029999999999994E-2</v>
      </c>
      <c r="H166" s="57">
        <f t="shared" si="16"/>
        <v>8.7411678381026925E-2</v>
      </c>
      <c r="I166" s="58">
        <f t="shared" si="17"/>
        <v>0.74924295755165937</v>
      </c>
    </row>
    <row r="167" spans="1:9" ht="16.5" customHeight="1">
      <c r="A167" s="60">
        <v>5</v>
      </c>
      <c r="B167" s="140" t="s">
        <v>312</v>
      </c>
      <c r="C167" s="84" t="s">
        <v>105</v>
      </c>
      <c r="D167" s="62">
        <v>6.5</v>
      </c>
      <c r="E167" s="63">
        <v>4</v>
      </c>
      <c r="F167" s="64">
        <v>4</v>
      </c>
      <c r="G167" s="57">
        <f t="shared" si="15"/>
        <v>2.002E-2</v>
      </c>
      <c r="H167" s="57">
        <f t="shared" si="16"/>
        <v>7.7707133055071487E-2</v>
      </c>
      <c r="I167" s="58">
        <f t="shared" si="17"/>
        <v>0.7172966128160444</v>
      </c>
    </row>
    <row r="168" spans="1:9" ht="16.5" customHeight="1">
      <c r="A168" s="60">
        <v>4</v>
      </c>
      <c r="B168" s="91" t="s">
        <v>318</v>
      </c>
      <c r="C168" s="84" t="s">
        <v>186</v>
      </c>
      <c r="D168" s="62">
        <v>6.5</v>
      </c>
      <c r="E168" s="63">
        <v>4</v>
      </c>
      <c r="F168" s="64">
        <v>4</v>
      </c>
      <c r="G168" s="57">
        <f t="shared" si="15"/>
        <v>2.002E-2</v>
      </c>
      <c r="H168" s="57">
        <f t="shared" si="16"/>
        <v>7.7707133055071487E-2</v>
      </c>
      <c r="I168" s="58">
        <f t="shared" si="17"/>
        <v>0.7172966128160444</v>
      </c>
    </row>
    <row r="169" spans="1:9" ht="16.5" customHeight="1">
      <c r="A169" s="60">
        <v>3</v>
      </c>
      <c r="B169" s="90" t="s">
        <v>311</v>
      </c>
      <c r="C169" s="84" t="s">
        <v>80</v>
      </c>
      <c r="D169" s="62">
        <v>12</v>
      </c>
      <c r="E169" s="63">
        <v>3</v>
      </c>
      <c r="F169" s="64">
        <v>7</v>
      </c>
      <c r="G169" s="57">
        <f t="shared" si="15"/>
        <v>3.5034999999999997E-2</v>
      </c>
      <c r="H169" s="57">
        <f t="shared" si="16"/>
        <v>0.10146565007866792</v>
      </c>
      <c r="I169" s="58">
        <f t="shared" si="17"/>
        <v>0.50732825039333962</v>
      </c>
    </row>
    <row r="170" spans="1:9" ht="16.5" customHeight="1">
      <c r="A170" s="60">
        <v>4</v>
      </c>
      <c r="B170" s="90" t="s">
        <v>311</v>
      </c>
      <c r="C170" s="84" t="s">
        <v>81</v>
      </c>
      <c r="D170" s="62">
        <v>12</v>
      </c>
      <c r="E170" s="63">
        <v>3</v>
      </c>
      <c r="F170" s="64">
        <v>7</v>
      </c>
      <c r="G170" s="57">
        <f t="shared" si="15"/>
        <v>3.5034999999999997E-2</v>
      </c>
      <c r="H170" s="57">
        <f t="shared" si="16"/>
        <v>0.10146565007866792</v>
      </c>
      <c r="I170" s="58">
        <f t="shared" si="17"/>
        <v>0.50732825039333962</v>
      </c>
    </row>
    <row r="171" spans="1:9" ht="16.5" customHeight="1">
      <c r="A171" s="60">
        <v>2</v>
      </c>
      <c r="B171" s="90" t="s">
        <v>311</v>
      </c>
      <c r="C171" s="84" t="s">
        <v>79</v>
      </c>
      <c r="D171" s="62">
        <v>10</v>
      </c>
      <c r="E171" s="63">
        <v>2</v>
      </c>
      <c r="F171" s="64">
        <v>7</v>
      </c>
      <c r="G171" s="57">
        <f t="shared" si="15"/>
        <v>3.5034999999999997E-2</v>
      </c>
      <c r="H171" s="57">
        <f t="shared" si="16"/>
        <v>6.8842548775000068E-2</v>
      </c>
      <c r="I171" s="58">
        <f t="shared" si="17"/>
        <v>0.41305529265000035</v>
      </c>
    </row>
    <row r="172" spans="1:9" ht="16.5" customHeight="1">
      <c r="A172" s="70">
        <v>0</v>
      </c>
      <c r="B172" s="101"/>
      <c r="C172" s="135" t="s">
        <v>651</v>
      </c>
      <c r="D172" s="103">
        <v>999</v>
      </c>
      <c r="E172" s="104">
        <v>1</v>
      </c>
      <c r="F172" s="105">
        <v>1</v>
      </c>
      <c r="G172" s="57">
        <f t="shared" si="15"/>
        <v>5.0049999999999999E-3</v>
      </c>
      <c r="H172" s="57">
        <f t="shared" si="16"/>
        <v>5.0050000000000372E-3</v>
      </c>
      <c r="I172" s="58">
        <f t="shared" si="17"/>
        <v>3.0060060060060282E-4</v>
      </c>
    </row>
    <row r="173" spans="1:9" ht="16.5" customHeight="1">
      <c r="A173" s="111"/>
      <c r="B173" s="112"/>
      <c r="C173" s="138"/>
      <c r="D173" s="130"/>
      <c r="E173" s="131"/>
      <c r="F173" s="132"/>
      <c r="G173" s="133"/>
      <c r="H173" s="133"/>
      <c r="I173" s="134"/>
    </row>
    <row r="174" spans="1:9" ht="16.5" customHeight="1">
      <c r="A174" s="111"/>
      <c r="B174" s="112"/>
      <c r="C174" s="138"/>
      <c r="D174" s="130"/>
      <c r="E174" s="131"/>
      <c r="F174" s="132"/>
      <c r="G174" s="133"/>
      <c r="H174" s="133"/>
      <c r="I174" s="134"/>
    </row>
    <row r="175" spans="1:9" ht="16.5" customHeight="1">
      <c r="A175" s="111"/>
      <c r="B175" s="112"/>
      <c r="C175" s="138"/>
      <c r="D175" s="130"/>
      <c r="E175" s="131"/>
      <c r="F175" s="132"/>
      <c r="G175" s="133"/>
      <c r="H175" s="133"/>
      <c r="I175" s="134"/>
    </row>
    <row r="176" spans="1:9" ht="16.5" customHeight="1">
      <c r="A176" s="111"/>
      <c r="B176" s="112"/>
      <c r="C176" s="138"/>
      <c r="D176" s="130"/>
      <c r="E176" s="131"/>
      <c r="F176" s="132"/>
      <c r="G176" s="133"/>
      <c r="H176" s="133"/>
      <c r="I176" s="134"/>
    </row>
  </sheetData>
  <autoFilter ref="A2:I2">
    <sortState ref="A3:I172">
      <sortCondition descending="1" ref="I2"/>
    </sortState>
  </autoFilter>
  <sortState ref="M6:N15">
    <sortCondition ref="N3:N12"/>
  </sortState>
  <mergeCells count="9">
    <mergeCell ref="A1:C1"/>
    <mergeCell ref="S2:S4"/>
    <mergeCell ref="S5:S13"/>
    <mergeCell ref="L16:M16"/>
    <mergeCell ref="G1:I1"/>
    <mergeCell ref="R15:S15"/>
    <mergeCell ref="D1:F1"/>
    <mergeCell ref="K8:N8"/>
    <mergeCell ref="L12:M12"/>
  </mergeCells>
  <phoneticPr fontId="6" type="noConversion"/>
  <conditionalFormatting sqref="L13:M18">
    <cfRule type="containsText" dxfId="55" priority="36" stopIfTrue="1" operator="containsText" text="있음">
      <formula>NOT(ISERROR(SEARCH("있음",L13)))</formula>
    </cfRule>
  </conditionalFormatting>
  <conditionalFormatting sqref="L10:M10">
    <cfRule type="containsText" dxfId="54" priority="14" stopIfTrue="1" operator="containsText" text="있음">
      <formula>NOT(ISERROR(SEARCH("있음",L10)))</formula>
    </cfRule>
  </conditionalFormatting>
  <conditionalFormatting sqref="N10">
    <cfRule type="containsText" dxfId="53" priority="13" stopIfTrue="1" operator="containsText" text="풀업">
      <formula>NOT(ISERROR(SEARCH("풀업",N10)))</formula>
    </cfRule>
  </conditionalFormatting>
  <conditionalFormatting sqref="L14">
    <cfRule type="containsText" dxfId="52" priority="12" stopIfTrue="1" operator="containsText" text="있음">
      <formula>NOT(ISERROR(SEARCH("있음",L14)))</formula>
    </cfRule>
  </conditionalFormatting>
  <conditionalFormatting sqref="N18">
    <cfRule type="containsText" dxfId="51" priority="10" stopIfTrue="1" operator="containsText" text="이하">
      <formula>NOT(ISERROR(SEARCH("이하",N18)))</formula>
    </cfRule>
  </conditionalFormatting>
  <conditionalFormatting sqref="A3:F172">
    <cfRule type="expression" dxfId="50" priority="9" stopIfTrue="1">
      <formula>IF($K$10="항공모함",TRUE,FALSE)</formula>
    </cfRule>
  </conditionalFormatting>
  <conditionalFormatting sqref="G3:I176">
    <cfRule type="expression" dxfId="49" priority="37" stopIfTrue="1">
      <formula>IF(AND($K$10-3&lt;$A3,$K$10+3&gt;$A3),TRUE,FALSE)</formula>
    </cfRule>
    <cfRule type="expression" dxfId="48" priority="38" stopIfTrue="1">
      <formula>IF($K$10="항공모함",TRUE,FALSE)</formula>
    </cfRule>
  </conditionalFormatting>
  <conditionalFormatting sqref="A3:A172">
    <cfRule type="expression" dxfId="47" priority="1" stopIfTrue="1">
      <formula>IF(AND($K$10-3&lt;$A3,$K$10+3&gt;$A3),TRUE,FALSE)</formula>
    </cfRule>
  </conditionalFormatting>
  <conditionalFormatting sqref="D3:D172">
    <cfRule type="expression" dxfId="46" priority="5" stopIfTrue="1">
      <formula>IF(AND($K$10-3&lt;$A3,$K$10+3&gt;$A3),TRUE,FALSE)</formula>
    </cfRule>
  </conditionalFormatting>
  <conditionalFormatting sqref="E3:E172">
    <cfRule type="expression" dxfId="45" priority="6" stopIfTrue="1">
      <formula>IF(AND($K$10-3&lt;$A3,$K$10+3&gt;$A3),TRUE,FALSE)</formula>
    </cfRule>
  </conditionalFormatting>
  <conditionalFormatting sqref="F3:F172">
    <cfRule type="expression" dxfId="44" priority="7" stopIfTrue="1">
      <formula>IF(AND($K$10-3&lt;$A3,$K$10+3&gt;$A3),TRUE,FALSE)</formula>
    </cfRule>
  </conditionalFormatting>
  <conditionalFormatting sqref="C3:C172">
    <cfRule type="expression" dxfId="43" priority="3" stopIfTrue="1">
      <formula>IF(AND($K$10-3&lt;$A3,$K$10+3&gt;$A3),TRUE,FALSE)</formula>
    </cfRule>
  </conditionalFormatting>
  <conditionalFormatting sqref="B3:B172">
    <cfRule type="expression" dxfId="42" priority="2" stopIfTrue="1">
      <formula>IF(AND($K$10-3&lt;$A3,$K$10+3&gt;$A3),TRUE,FALSE)</formula>
    </cfRule>
  </conditionalFormatting>
  <dataValidations count="4">
    <dataValidation type="list" allowBlank="1" showInputMessage="1" showErrorMessage="1" sqref="K10">
      <formula1>$P$2:$P$14</formula1>
    </dataValidation>
    <dataValidation type="list" allowBlank="1" showInputMessage="1" showErrorMessage="1" sqref="N10">
      <formula1>$S$28:$S$29</formula1>
    </dataValidation>
    <dataValidation type="list" allowBlank="1" showInputMessage="1" showErrorMessage="1" sqref="L18:M18 L10:M10 L14:M14 N13">
      <formula1>$S$16:$S$17</formula1>
    </dataValidation>
    <dataValidation type="list" allowBlank="1" showInputMessage="1" showErrorMessage="1" sqref="N18">
      <formula1>$S$23:$S$24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6"/>
  <sheetViews>
    <sheetView workbookViewId="0">
      <selection activeCell="K27" sqref="K27"/>
    </sheetView>
  </sheetViews>
  <sheetFormatPr defaultRowHeight="16.5" customHeight="1"/>
  <cols>
    <col min="1" max="1" width="7.125" customWidth="1"/>
    <col min="2" max="2" width="9.625" style="93" customWidth="1"/>
    <col min="3" max="3" width="18.625" style="80" customWidth="1"/>
    <col min="4" max="4" width="13.625" customWidth="1"/>
    <col min="5" max="5" width="15.5" customWidth="1"/>
    <col min="6" max="6" width="13" customWidth="1"/>
    <col min="7" max="7" width="17.625" customWidth="1"/>
    <col min="8" max="8" width="24.125" customWidth="1"/>
    <col min="9" max="9" width="17.125" customWidth="1"/>
    <col min="10" max="10" width="9.625" customWidth="1"/>
    <col min="11" max="11" width="15.625" customWidth="1"/>
    <col min="12" max="12" width="21.125" customWidth="1"/>
    <col min="13" max="13" width="18.25" customWidth="1"/>
    <col min="14" max="14" width="20.375" customWidth="1"/>
    <col min="15" max="15" width="9" customWidth="1"/>
    <col min="16" max="16" width="11" customWidth="1"/>
    <col min="17" max="17" width="11.875" customWidth="1"/>
    <col min="18" max="18" width="11.25" customWidth="1"/>
    <col min="20" max="20" width="11.125" customWidth="1"/>
    <col min="21" max="21" width="12" customWidth="1"/>
    <col min="22" max="22" width="10.375" customWidth="1"/>
  </cols>
  <sheetData>
    <row r="1" spans="1:19" ht="24" customHeight="1">
      <c r="A1" s="394" t="s">
        <v>469</v>
      </c>
      <c r="B1" s="395"/>
      <c r="C1" s="396"/>
      <c r="D1" s="387" t="s">
        <v>730</v>
      </c>
      <c r="E1" s="388"/>
      <c r="F1" s="389"/>
      <c r="G1" s="397" t="s">
        <v>211</v>
      </c>
      <c r="H1" s="397"/>
      <c r="I1" s="397"/>
      <c r="J1" s="5"/>
      <c r="K1" s="5"/>
      <c r="L1" s="50"/>
      <c r="M1" s="50"/>
      <c r="N1" s="50"/>
      <c r="O1" s="5"/>
      <c r="P1" s="3" t="s">
        <v>27</v>
      </c>
      <c r="Q1" s="3" t="s">
        <v>19</v>
      </c>
      <c r="R1" s="3" t="s">
        <v>20</v>
      </c>
      <c r="S1" s="3" t="s">
        <v>6</v>
      </c>
    </row>
    <row r="2" spans="1:19" ht="16.5" customHeight="1">
      <c r="A2" s="51" t="s">
        <v>71</v>
      </c>
      <c r="B2" s="85" t="s">
        <v>310</v>
      </c>
      <c r="C2" s="59" t="s">
        <v>344</v>
      </c>
      <c r="D2" s="214" t="s">
        <v>32</v>
      </c>
      <c r="E2" s="214" t="s">
        <v>74</v>
      </c>
      <c r="F2" s="214" t="s">
        <v>704</v>
      </c>
      <c r="G2" s="52" t="s">
        <v>7</v>
      </c>
      <c r="H2" s="53" t="s">
        <v>72</v>
      </c>
      <c r="I2" s="52" t="s">
        <v>14</v>
      </c>
      <c r="J2" s="5" t="s">
        <v>213</v>
      </c>
      <c r="O2" s="46"/>
      <c r="P2" s="42">
        <v>1</v>
      </c>
      <c r="Q2" s="41">
        <v>1</v>
      </c>
      <c r="R2" s="41">
        <v>1</v>
      </c>
      <c r="S2" s="337" t="s">
        <v>0</v>
      </c>
    </row>
    <row r="3" spans="1:19" ht="16.5" customHeight="1">
      <c r="A3" s="71">
        <v>9</v>
      </c>
      <c r="B3" s="89" t="s">
        <v>397</v>
      </c>
      <c r="C3" s="59" t="s">
        <v>453</v>
      </c>
      <c r="D3" s="74" t="s">
        <v>454</v>
      </c>
      <c r="E3" s="75" t="s">
        <v>454</v>
      </c>
      <c r="F3" s="76" t="s">
        <v>454</v>
      </c>
      <c r="G3" s="72" t="e">
        <f t="shared" ref="G3:G66" si="0">S$18*S$19*S$20*((F3/100*S$21)+S$22/100+(S$26/100+S$27/100)*S$25)</f>
        <v>#VALUE!</v>
      </c>
      <c r="H3" s="72" t="e">
        <f t="shared" ref="H3:H66" si="1">1-((1-G3)^E3)</f>
        <v>#VALUE!</v>
      </c>
      <c r="I3" s="73" t="e">
        <f t="shared" ref="I3:I66" si="2">H3*60/D3</f>
        <v>#VALUE!</v>
      </c>
      <c r="J3" t="s">
        <v>212</v>
      </c>
      <c r="O3" s="46"/>
      <c r="P3" s="42">
        <v>2</v>
      </c>
      <c r="Q3" s="41">
        <v>1</v>
      </c>
      <c r="R3" s="41">
        <v>1</v>
      </c>
      <c r="S3" s="338"/>
    </row>
    <row r="4" spans="1:19" ht="16.5" customHeight="1" thickBot="1">
      <c r="A4" s="71">
        <v>10</v>
      </c>
      <c r="B4" s="89" t="s">
        <v>399</v>
      </c>
      <c r="C4" s="59" t="s">
        <v>416</v>
      </c>
      <c r="D4" s="74">
        <v>3.4</v>
      </c>
      <c r="E4" s="75">
        <v>16</v>
      </c>
      <c r="F4" s="76">
        <v>7</v>
      </c>
      <c r="G4" s="72">
        <f t="shared" si="0"/>
        <v>3.5034999999999997E-2</v>
      </c>
      <c r="H4" s="72">
        <f t="shared" si="1"/>
        <v>0.43482234503617367</v>
      </c>
      <c r="I4" s="73">
        <f t="shared" si="2"/>
        <v>7.673335500638359</v>
      </c>
      <c r="J4" s="5"/>
      <c r="O4" s="46"/>
      <c r="P4" s="42">
        <v>3</v>
      </c>
      <c r="Q4" s="41">
        <v>1</v>
      </c>
      <c r="R4" s="41">
        <v>0.9667</v>
      </c>
      <c r="S4" s="339"/>
    </row>
    <row r="5" spans="1:19" ht="16.5" customHeight="1" thickTop="1">
      <c r="A5" s="71">
        <v>10</v>
      </c>
      <c r="B5" s="91" t="s">
        <v>318</v>
      </c>
      <c r="C5" s="59" t="s">
        <v>426</v>
      </c>
      <c r="D5" s="74">
        <v>3.2</v>
      </c>
      <c r="E5" s="75">
        <v>10</v>
      </c>
      <c r="F5" s="76">
        <v>9</v>
      </c>
      <c r="G5" s="72">
        <f t="shared" si="0"/>
        <v>4.5044999999999995E-2</v>
      </c>
      <c r="H5" s="72">
        <f t="shared" si="1"/>
        <v>0.36929093992440343</v>
      </c>
      <c r="I5" s="73">
        <f t="shared" si="2"/>
        <v>6.9242051235825635</v>
      </c>
      <c r="J5" s="5"/>
      <c r="K5" s="259" t="s">
        <v>75</v>
      </c>
      <c r="L5" s="260"/>
      <c r="M5" s="260"/>
      <c r="N5" s="261"/>
      <c r="O5" s="46"/>
      <c r="P5" s="42">
        <v>4</v>
      </c>
      <c r="Q5" s="41">
        <v>0.93340000000000001</v>
      </c>
      <c r="R5" s="41">
        <v>0.90010000000000001</v>
      </c>
      <c r="S5" s="337">
        <v>0.80020000000000002</v>
      </c>
    </row>
    <row r="6" spans="1:19" ht="16.5" customHeight="1">
      <c r="A6" s="60">
        <v>10</v>
      </c>
      <c r="B6" s="140" t="s">
        <v>312</v>
      </c>
      <c r="C6" s="59" t="s">
        <v>257</v>
      </c>
      <c r="D6" s="62">
        <v>4.5999999999999996</v>
      </c>
      <c r="E6" s="63">
        <v>12</v>
      </c>
      <c r="F6" s="64">
        <v>12</v>
      </c>
      <c r="G6" s="57">
        <f t="shared" si="0"/>
        <v>6.0059999999999988E-2</v>
      </c>
      <c r="H6" s="57">
        <f t="shared" si="1"/>
        <v>0.52444409194723973</v>
      </c>
      <c r="I6" s="58">
        <f t="shared" si="2"/>
        <v>6.8405751123553014</v>
      </c>
      <c r="J6" s="56"/>
      <c r="K6" s="262" t="s">
        <v>63</v>
      </c>
      <c r="L6" s="29"/>
      <c r="M6" s="29"/>
      <c r="N6" s="263"/>
      <c r="O6" s="46"/>
      <c r="P6" s="42">
        <v>5</v>
      </c>
      <c r="Q6" s="41">
        <v>0.86680000000000001</v>
      </c>
      <c r="R6" s="41">
        <v>0.83350000000000002</v>
      </c>
      <c r="S6" s="338"/>
    </row>
    <row r="7" spans="1:19" ht="16.5" customHeight="1">
      <c r="A7" s="60">
        <v>11</v>
      </c>
      <c r="B7" s="140" t="s">
        <v>312</v>
      </c>
      <c r="C7" s="59" t="s">
        <v>343</v>
      </c>
      <c r="D7" s="62">
        <v>5.5</v>
      </c>
      <c r="E7" s="63">
        <v>12</v>
      </c>
      <c r="F7" s="64">
        <v>14</v>
      </c>
      <c r="G7" s="57">
        <f t="shared" si="0"/>
        <v>7.0069999999999993E-2</v>
      </c>
      <c r="H7" s="57">
        <f t="shared" si="1"/>
        <v>0.58178163301838304</v>
      </c>
      <c r="I7" s="58">
        <f t="shared" si="2"/>
        <v>6.3467087238369055</v>
      </c>
      <c r="J7" s="56"/>
      <c r="K7" s="264" t="s">
        <v>69</v>
      </c>
      <c r="L7" s="29"/>
      <c r="M7" s="29"/>
      <c r="N7" s="263"/>
      <c r="O7" s="46"/>
      <c r="P7" s="42">
        <v>6</v>
      </c>
      <c r="Q7" s="41">
        <v>0.80020000000000002</v>
      </c>
      <c r="R7" s="41">
        <v>0.76690000000000003</v>
      </c>
      <c r="S7" s="338"/>
    </row>
    <row r="8" spans="1:19" ht="16.5" customHeight="1">
      <c r="A8" s="60">
        <v>10</v>
      </c>
      <c r="B8" s="140" t="s">
        <v>312</v>
      </c>
      <c r="C8" s="59" t="s">
        <v>278</v>
      </c>
      <c r="D8" s="62">
        <v>5.5</v>
      </c>
      <c r="E8" s="63">
        <v>9</v>
      </c>
      <c r="F8" s="64">
        <v>15</v>
      </c>
      <c r="G8" s="57">
        <f t="shared" si="0"/>
        <v>7.5074999999999989E-2</v>
      </c>
      <c r="H8" s="57">
        <f t="shared" si="1"/>
        <v>0.5045969634936105</v>
      </c>
      <c r="I8" s="58">
        <f t="shared" si="2"/>
        <v>5.5046941472030237</v>
      </c>
      <c r="J8" s="5"/>
      <c r="K8" s="398" t="s">
        <v>73</v>
      </c>
      <c r="L8" s="391"/>
      <c r="M8" s="391"/>
      <c r="N8" s="399"/>
      <c r="O8" s="46"/>
      <c r="P8" s="42">
        <v>7</v>
      </c>
      <c r="Q8" s="41">
        <v>0.73360000000000003</v>
      </c>
      <c r="R8" s="41">
        <v>0.70030000000000003</v>
      </c>
      <c r="S8" s="338"/>
    </row>
    <row r="9" spans="1:19" ht="16.5" customHeight="1">
      <c r="A9" s="60">
        <v>10</v>
      </c>
      <c r="B9" s="140" t="s">
        <v>312</v>
      </c>
      <c r="C9" s="59" t="s">
        <v>262</v>
      </c>
      <c r="D9" s="62">
        <v>5.5</v>
      </c>
      <c r="E9" s="63">
        <v>9</v>
      </c>
      <c r="F9" s="64">
        <v>14</v>
      </c>
      <c r="G9" s="57">
        <f t="shared" si="0"/>
        <v>7.0069999999999993E-2</v>
      </c>
      <c r="H9" s="57">
        <f t="shared" si="1"/>
        <v>0.47994134743020689</v>
      </c>
      <c r="I9" s="58">
        <f t="shared" si="2"/>
        <v>5.2357237901477118</v>
      </c>
      <c r="J9" s="5"/>
      <c r="K9" s="265" t="s">
        <v>38</v>
      </c>
      <c r="L9" s="14" t="s">
        <v>39</v>
      </c>
      <c r="M9" s="14" t="s">
        <v>40</v>
      </c>
      <c r="N9" s="266" t="s">
        <v>41</v>
      </c>
      <c r="O9" s="46"/>
      <c r="P9" s="42">
        <v>8</v>
      </c>
      <c r="Q9" s="41">
        <v>0.66700000000000004</v>
      </c>
      <c r="R9" s="41">
        <v>0.63370000000000004</v>
      </c>
      <c r="S9" s="338"/>
    </row>
    <row r="10" spans="1:19" ht="16.5" customHeight="1">
      <c r="A10" s="71">
        <v>9</v>
      </c>
      <c r="B10" s="91" t="s">
        <v>318</v>
      </c>
      <c r="C10" s="59" t="s">
        <v>622</v>
      </c>
      <c r="D10" s="74">
        <v>5.2</v>
      </c>
      <c r="E10" s="75">
        <v>12</v>
      </c>
      <c r="F10" s="76">
        <v>9</v>
      </c>
      <c r="G10" s="72">
        <f t="shared" si="0"/>
        <v>4.5044999999999995E-2</v>
      </c>
      <c r="H10" s="72">
        <f t="shared" si="1"/>
        <v>0.42483177765108171</v>
      </c>
      <c r="I10" s="73">
        <f t="shared" si="2"/>
        <v>4.9019051267432507</v>
      </c>
      <c r="J10" s="5"/>
      <c r="K10" s="267">
        <v>10</v>
      </c>
      <c r="L10" s="16" t="s">
        <v>3</v>
      </c>
      <c r="M10" s="16" t="s">
        <v>3</v>
      </c>
      <c r="N10" s="268" t="s">
        <v>659</v>
      </c>
      <c r="O10" s="46"/>
      <c r="P10" s="42">
        <v>9</v>
      </c>
      <c r="Q10" s="41">
        <v>0.60040000000000004</v>
      </c>
      <c r="R10" s="41">
        <v>0.56710000000000005</v>
      </c>
      <c r="S10" s="338"/>
    </row>
    <row r="11" spans="1:19" ht="16.5" customHeight="1">
      <c r="A11" s="60">
        <v>9</v>
      </c>
      <c r="B11" s="140" t="s">
        <v>312</v>
      </c>
      <c r="C11" s="59" t="s">
        <v>256</v>
      </c>
      <c r="D11" s="62">
        <v>6.5</v>
      </c>
      <c r="E11" s="63">
        <v>12</v>
      </c>
      <c r="F11" s="64">
        <v>12</v>
      </c>
      <c r="G11" s="57">
        <f t="shared" si="0"/>
        <v>6.0059999999999988E-2</v>
      </c>
      <c r="H11" s="57">
        <f t="shared" si="1"/>
        <v>0.52444409194723973</v>
      </c>
      <c r="I11" s="58">
        <f t="shared" si="2"/>
        <v>4.8410223872052898</v>
      </c>
      <c r="J11" s="5"/>
      <c r="K11" s="269" t="s">
        <v>470</v>
      </c>
      <c r="L11" s="46"/>
      <c r="M11" s="46"/>
      <c r="N11" s="270"/>
      <c r="O11" s="46"/>
      <c r="P11" s="42">
        <v>10</v>
      </c>
      <c r="Q11" s="41">
        <v>0.53380000000000005</v>
      </c>
      <c r="R11" s="41">
        <v>0.50049999999999994</v>
      </c>
      <c r="S11" s="338"/>
    </row>
    <row r="12" spans="1:19" ht="16.5" customHeight="1">
      <c r="A12" s="60">
        <v>8</v>
      </c>
      <c r="B12" s="140" t="s">
        <v>312</v>
      </c>
      <c r="C12" s="59" t="s">
        <v>255</v>
      </c>
      <c r="D12" s="62">
        <v>6.5</v>
      </c>
      <c r="E12" s="63">
        <v>12</v>
      </c>
      <c r="F12" s="64">
        <v>12</v>
      </c>
      <c r="G12" s="57">
        <f t="shared" si="0"/>
        <v>6.0059999999999988E-2</v>
      </c>
      <c r="H12" s="57">
        <f t="shared" si="1"/>
        <v>0.52444409194723973</v>
      </c>
      <c r="I12" s="58">
        <f t="shared" si="2"/>
        <v>4.8410223872052898</v>
      </c>
      <c r="J12" s="5"/>
      <c r="K12" s="271"/>
      <c r="L12" s="393" t="s">
        <v>739</v>
      </c>
      <c r="M12" s="393"/>
      <c r="N12" s="272"/>
      <c r="O12" s="46"/>
      <c r="P12" s="43">
        <v>11</v>
      </c>
      <c r="Q12" s="41">
        <v>0.434</v>
      </c>
      <c r="R12" s="41">
        <v>0.434</v>
      </c>
      <c r="S12" s="338"/>
    </row>
    <row r="13" spans="1:19" ht="16.5" customHeight="1">
      <c r="A13" s="71">
        <v>10</v>
      </c>
      <c r="B13" s="87" t="s">
        <v>321</v>
      </c>
      <c r="C13" s="59" t="s">
        <v>451</v>
      </c>
      <c r="D13" s="74">
        <v>5</v>
      </c>
      <c r="E13" s="75">
        <v>10</v>
      </c>
      <c r="F13" s="76">
        <v>10</v>
      </c>
      <c r="G13" s="72">
        <f t="shared" si="0"/>
        <v>5.0049999999999997E-2</v>
      </c>
      <c r="H13" s="72">
        <f t="shared" si="1"/>
        <v>0.40157811084215933</v>
      </c>
      <c r="I13" s="73">
        <f t="shared" si="2"/>
        <v>4.8189373301059124</v>
      </c>
      <c r="J13" s="5"/>
      <c r="K13" s="271"/>
      <c r="L13" s="14" t="s">
        <v>42</v>
      </c>
      <c r="M13" s="14" t="s">
        <v>43</v>
      </c>
      <c r="N13" s="273"/>
      <c r="O13" s="46"/>
      <c r="P13" s="20" t="s">
        <v>28</v>
      </c>
      <c r="Q13" s="41">
        <v>0.80020000000000002</v>
      </c>
      <c r="R13" s="41">
        <v>0.80020000000000002</v>
      </c>
      <c r="S13" s="339"/>
    </row>
    <row r="14" spans="1:19" ht="16.5" customHeight="1">
      <c r="A14" s="60">
        <v>9</v>
      </c>
      <c r="B14" s="140" t="s">
        <v>312</v>
      </c>
      <c r="C14" s="59" t="s">
        <v>277</v>
      </c>
      <c r="D14" s="62">
        <v>6.1</v>
      </c>
      <c r="E14" s="63">
        <v>10</v>
      </c>
      <c r="F14" s="64">
        <v>12</v>
      </c>
      <c r="G14" s="57">
        <f t="shared" si="0"/>
        <v>6.0059999999999988E-2</v>
      </c>
      <c r="H14" s="57">
        <f t="shared" si="1"/>
        <v>0.46172858405307604</v>
      </c>
      <c r="I14" s="58">
        <f t="shared" si="2"/>
        <v>4.541592630030256</v>
      </c>
      <c r="J14" s="5"/>
      <c r="K14" s="271"/>
      <c r="L14" s="31" t="s">
        <v>3</v>
      </c>
      <c r="M14" s="32" t="s">
        <v>3</v>
      </c>
      <c r="N14" s="274"/>
      <c r="O14" s="46"/>
    </row>
    <row r="15" spans="1:19" ht="16.5" customHeight="1">
      <c r="A15" s="60">
        <v>8</v>
      </c>
      <c r="B15" s="140" t="s">
        <v>312</v>
      </c>
      <c r="C15" s="59" t="s">
        <v>272</v>
      </c>
      <c r="D15" s="62">
        <v>7</v>
      </c>
      <c r="E15" s="63">
        <v>12</v>
      </c>
      <c r="F15" s="64">
        <v>12</v>
      </c>
      <c r="G15" s="57">
        <f t="shared" si="0"/>
        <v>6.0059999999999988E-2</v>
      </c>
      <c r="H15" s="57">
        <f t="shared" si="1"/>
        <v>0.52444409194723973</v>
      </c>
      <c r="I15" s="58">
        <f t="shared" si="2"/>
        <v>4.4952350738334834</v>
      </c>
      <c r="J15" s="5"/>
      <c r="K15" s="269"/>
      <c r="L15" s="46"/>
      <c r="M15" s="46"/>
      <c r="N15" s="270"/>
      <c r="O15" s="46"/>
      <c r="R15" s="346" t="s">
        <v>55</v>
      </c>
      <c r="S15" s="347"/>
    </row>
    <row r="16" spans="1:19" ht="16.5" customHeight="1">
      <c r="A16" s="60">
        <v>7</v>
      </c>
      <c r="B16" s="140" t="s">
        <v>312</v>
      </c>
      <c r="C16" s="59" t="s">
        <v>254</v>
      </c>
      <c r="D16" s="62">
        <v>8.5</v>
      </c>
      <c r="E16" s="63">
        <v>15</v>
      </c>
      <c r="F16" s="64">
        <v>12</v>
      </c>
      <c r="G16" s="57">
        <f t="shared" si="0"/>
        <v>6.0059999999999988E-2</v>
      </c>
      <c r="H16" s="57">
        <f t="shared" si="1"/>
        <v>0.60508650305422917</v>
      </c>
      <c r="I16" s="58">
        <f t="shared" si="2"/>
        <v>4.2711988450886764</v>
      </c>
      <c r="J16" s="5"/>
      <c r="K16" s="271"/>
      <c r="L16" s="383" t="s">
        <v>214</v>
      </c>
      <c r="M16" s="383"/>
      <c r="N16" s="270"/>
      <c r="O16" s="46"/>
      <c r="R16" s="21" t="s">
        <v>12</v>
      </c>
      <c r="S16" s="22" t="s">
        <v>4</v>
      </c>
    </row>
    <row r="17" spans="1:19" ht="16.5" customHeight="1">
      <c r="A17" s="71">
        <v>8</v>
      </c>
      <c r="B17" s="89" t="s">
        <v>399</v>
      </c>
      <c r="C17" s="59" t="s">
        <v>414</v>
      </c>
      <c r="D17" s="74">
        <v>7.5</v>
      </c>
      <c r="E17" s="75">
        <v>12</v>
      </c>
      <c r="F17" s="76">
        <v>12</v>
      </c>
      <c r="G17" s="72">
        <f t="shared" si="0"/>
        <v>6.0059999999999988E-2</v>
      </c>
      <c r="H17" s="72">
        <f t="shared" si="1"/>
        <v>0.52444409194723973</v>
      </c>
      <c r="I17" s="73">
        <f t="shared" si="2"/>
        <v>4.1955527355779179</v>
      </c>
      <c r="J17" s="5"/>
      <c r="K17" s="271"/>
      <c r="L17" s="34" t="s">
        <v>44</v>
      </c>
      <c r="M17" s="34" t="s">
        <v>45</v>
      </c>
      <c r="N17" s="275" t="s">
        <v>53</v>
      </c>
      <c r="O17" s="46"/>
      <c r="R17" s="21"/>
      <c r="S17" s="66" t="s">
        <v>2</v>
      </c>
    </row>
    <row r="18" spans="1:19" ht="16.5" customHeight="1">
      <c r="A18" s="60">
        <v>7</v>
      </c>
      <c r="B18" s="140" t="s">
        <v>312</v>
      </c>
      <c r="C18" s="59" t="s">
        <v>266</v>
      </c>
      <c r="D18" s="62">
        <v>4.8</v>
      </c>
      <c r="E18" s="63">
        <v>16</v>
      </c>
      <c r="F18" s="64">
        <v>5</v>
      </c>
      <c r="G18" s="57">
        <f t="shared" si="0"/>
        <v>2.5024999999999999E-2</v>
      </c>
      <c r="H18" s="57">
        <f t="shared" si="1"/>
        <v>0.33335338723871943</v>
      </c>
      <c r="I18" s="58">
        <f t="shared" si="2"/>
        <v>4.1669173404839936</v>
      </c>
      <c r="J18" s="5"/>
      <c r="K18" s="271"/>
      <c r="L18" s="32" t="s">
        <v>3</v>
      </c>
      <c r="M18" s="32" t="s">
        <v>3</v>
      </c>
      <c r="N18" s="276" t="s">
        <v>70</v>
      </c>
      <c r="O18" s="5"/>
      <c r="R18" s="21" t="s">
        <v>56</v>
      </c>
      <c r="S18" s="24">
        <f>INDEX(IF(N10="풀업",R2:R13,Q2:Q13),IF(K10="항공모함",12,K10))</f>
        <v>0.50049999999999994</v>
      </c>
    </row>
    <row r="19" spans="1:19" ht="16.5" customHeight="1">
      <c r="A19" s="60">
        <v>10</v>
      </c>
      <c r="B19" s="92" t="s">
        <v>313</v>
      </c>
      <c r="C19" s="59" t="s">
        <v>338</v>
      </c>
      <c r="D19" s="62">
        <v>6</v>
      </c>
      <c r="E19" s="63">
        <v>8</v>
      </c>
      <c r="F19" s="64">
        <v>13</v>
      </c>
      <c r="G19" s="57">
        <f t="shared" si="0"/>
        <v>6.5064999999999998E-2</v>
      </c>
      <c r="H19" s="57">
        <f t="shared" si="1"/>
        <v>0.41621713197284571</v>
      </c>
      <c r="I19" s="58">
        <f t="shared" si="2"/>
        <v>4.1621713197284569</v>
      </c>
      <c r="K19" s="277"/>
      <c r="L19" s="46"/>
      <c r="M19" s="5"/>
      <c r="N19" s="278" t="s">
        <v>653</v>
      </c>
      <c r="R19" s="21" t="s">
        <v>26</v>
      </c>
      <c r="S19" s="25">
        <f>IF(L10="있음",0.95,1)</f>
        <v>1</v>
      </c>
    </row>
    <row r="20" spans="1:19" ht="16.5" customHeight="1">
      <c r="A20" s="60">
        <v>5</v>
      </c>
      <c r="B20" s="92" t="s">
        <v>313</v>
      </c>
      <c r="C20" s="59" t="s">
        <v>296</v>
      </c>
      <c r="D20" s="62">
        <v>7</v>
      </c>
      <c r="E20" s="63">
        <v>10</v>
      </c>
      <c r="F20" s="64">
        <v>12</v>
      </c>
      <c r="G20" s="57">
        <f t="shared" si="0"/>
        <v>6.0059999999999988E-2</v>
      </c>
      <c r="H20" s="57">
        <f t="shared" si="1"/>
        <v>0.46172858405307604</v>
      </c>
      <c r="I20" s="58">
        <f t="shared" si="2"/>
        <v>3.9576735775977947</v>
      </c>
      <c r="K20" s="271"/>
      <c r="L20" s="5"/>
      <c r="M20" s="5"/>
      <c r="N20" s="279"/>
      <c r="R20" s="21" t="s">
        <v>5</v>
      </c>
      <c r="S20" s="25">
        <f>IF(M10="있음",0.9,1)</f>
        <v>1</v>
      </c>
    </row>
    <row r="21" spans="1:19" ht="16.5" customHeight="1">
      <c r="A21" s="60">
        <v>3</v>
      </c>
      <c r="B21" s="91" t="s">
        <v>404</v>
      </c>
      <c r="C21" s="81" t="s">
        <v>351</v>
      </c>
      <c r="D21" s="62">
        <v>4</v>
      </c>
      <c r="E21" s="63">
        <v>12</v>
      </c>
      <c r="F21" s="64">
        <v>5</v>
      </c>
      <c r="G21" s="57">
        <f t="shared" si="0"/>
        <v>2.5024999999999999E-2</v>
      </c>
      <c r="H21" s="57">
        <f t="shared" si="1"/>
        <v>0.26222869856658926</v>
      </c>
      <c r="I21" s="58">
        <f t="shared" si="2"/>
        <v>3.9334304784988388</v>
      </c>
      <c r="K21" s="280" t="s">
        <v>87</v>
      </c>
      <c r="L21" s="5"/>
      <c r="M21" s="5"/>
      <c r="N21" s="279"/>
      <c r="R21" s="21" t="s">
        <v>21</v>
      </c>
      <c r="S21" s="25">
        <f>IF(L14="있음",0.5,1)</f>
        <v>1</v>
      </c>
    </row>
    <row r="22" spans="1:19" ht="16.5" customHeight="1">
      <c r="A22" s="60">
        <v>8</v>
      </c>
      <c r="B22" s="92" t="s">
        <v>313</v>
      </c>
      <c r="C22" s="59" t="s">
        <v>288</v>
      </c>
      <c r="D22" s="62">
        <v>8</v>
      </c>
      <c r="E22" s="63">
        <v>12</v>
      </c>
      <c r="F22" s="64">
        <v>12</v>
      </c>
      <c r="G22" s="57">
        <f t="shared" si="0"/>
        <v>6.0059999999999988E-2</v>
      </c>
      <c r="H22" s="57">
        <f t="shared" si="1"/>
        <v>0.52444409194723973</v>
      </c>
      <c r="I22" s="58">
        <f t="shared" si="2"/>
        <v>3.9333306896042979</v>
      </c>
      <c r="K22" s="281" t="s">
        <v>86</v>
      </c>
      <c r="L22" s="5"/>
      <c r="M22" s="5"/>
      <c r="N22" s="279"/>
      <c r="R22" s="21" t="s">
        <v>22</v>
      </c>
      <c r="S22" s="25">
        <f>IF(M14="있음",1,0)</f>
        <v>0</v>
      </c>
    </row>
    <row r="23" spans="1:19" ht="16.5" customHeight="1" thickBot="1">
      <c r="A23" s="60">
        <v>8</v>
      </c>
      <c r="B23" s="92" t="s">
        <v>313</v>
      </c>
      <c r="C23" s="59" t="s">
        <v>303</v>
      </c>
      <c r="D23" s="62">
        <v>8</v>
      </c>
      <c r="E23" s="63">
        <v>12</v>
      </c>
      <c r="F23" s="64">
        <v>12</v>
      </c>
      <c r="G23" s="57">
        <f t="shared" si="0"/>
        <v>6.0059999999999988E-2</v>
      </c>
      <c r="H23" s="57">
        <f t="shared" si="1"/>
        <v>0.52444409194723973</v>
      </c>
      <c r="I23" s="58">
        <f t="shared" si="2"/>
        <v>3.9333306896042979</v>
      </c>
      <c r="K23" s="282" t="s">
        <v>78</v>
      </c>
      <c r="L23" s="283"/>
      <c r="M23" s="283"/>
      <c r="N23" s="284"/>
      <c r="R23" s="21" t="s">
        <v>54</v>
      </c>
      <c r="S23" s="25" t="s">
        <v>10</v>
      </c>
    </row>
    <row r="24" spans="1:19" ht="16.5" customHeight="1" thickTop="1">
      <c r="A24" s="60">
        <v>7</v>
      </c>
      <c r="B24" s="92" t="s">
        <v>313</v>
      </c>
      <c r="C24" s="59" t="s">
        <v>287</v>
      </c>
      <c r="D24" s="62">
        <v>8</v>
      </c>
      <c r="E24" s="63">
        <v>12</v>
      </c>
      <c r="F24" s="64">
        <v>12</v>
      </c>
      <c r="G24" s="57">
        <f t="shared" si="0"/>
        <v>6.0059999999999988E-2</v>
      </c>
      <c r="H24" s="57">
        <f t="shared" si="1"/>
        <v>0.52444409194723973</v>
      </c>
      <c r="I24" s="58">
        <f t="shared" si="2"/>
        <v>3.9333306896042979</v>
      </c>
      <c r="R24" s="21"/>
      <c r="S24" s="25" t="s">
        <v>11</v>
      </c>
    </row>
    <row r="25" spans="1:19" ht="16.5" customHeight="1">
      <c r="A25" s="71">
        <v>8</v>
      </c>
      <c r="B25" s="91" t="s">
        <v>318</v>
      </c>
      <c r="C25" s="59" t="s">
        <v>429</v>
      </c>
      <c r="D25" s="74">
        <v>8</v>
      </c>
      <c r="E25" s="75">
        <v>12</v>
      </c>
      <c r="F25" s="76">
        <v>12</v>
      </c>
      <c r="G25" s="72">
        <f t="shared" si="0"/>
        <v>6.0059999999999988E-2</v>
      </c>
      <c r="H25" s="72">
        <f t="shared" si="1"/>
        <v>0.52444409194723973</v>
      </c>
      <c r="I25" s="73">
        <f t="shared" si="2"/>
        <v>3.9333306896042979</v>
      </c>
      <c r="R25" s="21" t="s">
        <v>13</v>
      </c>
      <c r="S25" s="25">
        <f>IF(N18="초과함",1,0.5)</f>
        <v>0.5</v>
      </c>
    </row>
    <row r="26" spans="1:19" ht="16.5" customHeight="1">
      <c r="A26" s="71">
        <v>9</v>
      </c>
      <c r="B26" s="87" t="s">
        <v>321</v>
      </c>
      <c r="C26" s="59" t="s">
        <v>450</v>
      </c>
      <c r="D26" s="74">
        <v>6.7</v>
      </c>
      <c r="E26" s="75">
        <v>14</v>
      </c>
      <c r="F26" s="76">
        <v>8</v>
      </c>
      <c r="G26" s="72">
        <f t="shared" si="0"/>
        <v>4.0039999999999999E-2</v>
      </c>
      <c r="H26" s="72">
        <f t="shared" si="1"/>
        <v>0.4356559912147524</v>
      </c>
      <c r="I26" s="73">
        <f t="shared" si="2"/>
        <v>3.9013969362515137</v>
      </c>
      <c r="R26" s="21" t="s">
        <v>9</v>
      </c>
      <c r="S26" s="25">
        <f>IF(L18="있음",1,0)</f>
        <v>0</v>
      </c>
    </row>
    <row r="27" spans="1:19" ht="16.5" customHeight="1">
      <c r="A27" s="60">
        <v>8</v>
      </c>
      <c r="B27" s="91" t="s">
        <v>404</v>
      </c>
      <c r="C27" s="59" t="s">
        <v>364</v>
      </c>
      <c r="D27" s="62">
        <v>6</v>
      </c>
      <c r="E27" s="63">
        <v>12</v>
      </c>
      <c r="F27" s="64">
        <v>8</v>
      </c>
      <c r="G27" s="57">
        <f t="shared" si="0"/>
        <v>4.0039999999999999E-2</v>
      </c>
      <c r="H27" s="57">
        <f t="shared" si="1"/>
        <v>0.38759652735232075</v>
      </c>
      <c r="I27" s="58">
        <f t="shared" si="2"/>
        <v>3.875965273523208</v>
      </c>
      <c r="R27" s="21" t="s">
        <v>8</v>
      </c>
      <c r="S27" s="25">
        <f>IF(M18="있음",1,0)</f>
        <v>0</v>
      </c>
    </row>
    <row r="28" spans="1:19" ht="16.5" customHeight="1">
      <c r="A28" s="71">
        <v>9</v>
      </c>
      <c r="B28" s="91" t="s">
        <v>318</v>
      </c>
      <c r="C28" s="59" t="s">
        <v>430</v>
      </c>
      <c r="D28" s="74">
        <v>5.2</v>
      </c>
      <c r="E28" s="75">
        <v>10</v>
      </c>
      <c r="F28" s="76">
        <v>8</v>
      </c>
      <c r="G28" s="72">
        <f t="shared" si="0"/>
        <v>4.0039999999999999E-2</v>
      </c>
      <c r="H28" s="72">
        <f t="shared" si="1"/>
        <v>0.33544432567254934</v>
      </c>
      <c r="I28" s="73">
        <f t="shared" si="2"/>
        <v>3.8705114500678768</v>
      </c>
      <c r="R28" s="26" t="s">
        <v>16</v>
      </c>
      <c r="S28" s="25" t="s">
        <v>17</v>
      </c>
    </row>
    <row r="29" spans="1:19" ht="16.5" customHeight="1">
      <c r="A29" s="60">
        <v>8</v>
      </c>
      <c r="B29" s="92" t="s">
        <v>313</v>
      </c>
      <c r="C29" s="59" t="s">
        <v>304</v>
      </c>
      <c r="D29" s="62">
        <v>6.1</v>
      </c>
      <c r="E29" s="63">
        <v>8</v>
      </c>
      <c r="F29" s="64">
        <v>12</v>
      </c>
      <c r="G29" s="57">
        <f t="shared" si="0"/>
        <v>6.0059999999999988E-2</v>
      </c>
      <c r="H29" s="57">
        <f t="shared" si="1"/>
        <v>0.39074226117413347</v>
      </c>
      <c r="I29" s="58">
        <f t="shared" si="2"/>
        <v>3.8433665033521329</v>
      </c>
      <c r="R29" s="21"/>
      <c r="S29" s="25" t="s">
        <v>18</v>
      </c>
    </row>
    <row r="30" spans="1:19" ht="16.5" customHeight="1">
      <c r="A30" s="60">
        <v>10</v>
      </c>
      <c r="B30" s="92" t="s">
        <v>313</v>
      </c>
      <c r="C30" s="59" t="s">
        <v>306</v>
      </c>
      <c r="D30" s="62">
        <v>4.5</v>
      </c>
      <c r="E30" s="63">
        <v>8</v>
      </c>
      <c r="F30" s="64">
        <v>8</v>
      </c>
      <c r="G30" s="57">
        <f t="shared" si="0"/>
        <v>4.0039999999999999E-2</v>
      </c>
      <c r="H30" s="57">
        <f t="shared" si="1"/>
        <v>0.27885084914453384</v>
      </c>
      <c r="I30" s="58">
        <f t="shared" si="2"/>
        <v>3.718011321927118</v>
      </c>
      <c r="R30" s="54"/>
      <c r="S30" s="55"/>
    </row>
    <row r="31" spans="1:19" ht="16.5" customHeight="1">
      <c r="A31" s="71">
        <v>8</v>
      </c>
      <c r="B31" s="91" t="s">
        <v>318</v>
      </c>
      <c r="C31" s="59" t="s">
        <v>425</v>
      </c>
      <c r="D31" s="74">
        <v>5.5</v>
      </c>
      <c r="E31" s="75">
        <v>10</v>
      </c>
      <c r="F31" s="76">
        <v>8</v>
      </c>
      <c r="G31" s="72">
        <f t="shared" si="0"/>
        <v>4.0039999999999999E-2</v>
      </c>
      <c r="H31" s="72">
        <f t="shared" si="1"/>
        <v>0.33544432567254934</v>
      </c>
      <c r="I31" s="73">
        <f t="shared" si="2"/>
        <v>3.6593926437005382</v>
      </c>
    </row>
    <row r="32" spans="1:19" ht="16.5" customHeight="1">
      <c r="A32" s="60">
        <v>9</v>
      </c>
      <c r="B32" s="140" t="s">
        <v>312</v>
      </c>
      <c r="C32" s="59" t="s">
        <v>276</v>
      </c>
      <c r="D32" s="62">
        <v>5.8</v>
      </c>
      <c r="E32" s="63">
        <v>6</v>
      </c>
      <c r="F32" s="64">
        <v>14</v>
      </c>
      <c r="G32" s="57">
        <f t="shared" si="0"/>
        <v>7.0069999999999993E-2</v>
      </c>
      <c r="H32" s="57">
        <f t="shared" si="1"/>
        <v>0.35330195068980064</v>
      </c>
      <c r="I32" s="58">
        <f t="shared" si="2"/>
        <v>3.6548477657565583</v>
      </c>
    </row>
    <row r="33" spans="1:10" ht="16.5" customHeight="1">
      <c r="A33" s="60">
        <v>7</v>
      </c>
      <c r="B33" s="90" t="s">
        <v>311</v>
      </c>
      <c r="C33" s="59" t="s">
        <v>241</v>
      </c>
      <c r="D33" s="62">
        <v>7</v>
      </c>
      <c r="E33" s="63">
        <v>12</v>
      </c>
      <c r="F33" s="64">
        <v>9</v>
      </c>
      <c r="G33" s="57">
        <f t="shared" si="0"/>
        <v>4.5044999999999995E-2</v>
      </c>
      <c r="H33" s="57">
        <f t="shared" si="1"/>
        <v>0.42483177765108171</v>
      </c>
      <c r="I33" s="58">
        <f t="shared" si="2"/>
        <v>3.6414152370092721</v>
      </c>
    </row>
    <row r="34" spans="1:10" ht="16.5" customHeight="1">
      <c r="A34" s="60">
        <v>7</v>
      </c>
      <c r="B34" s="91" t="s">
        <v>403</v>
      </c>
      <c r="C34" s="82" t="s">
        <v>346</v>
      </c>
      <c r="D34" s="62">
        <v>10</v>
      </c>
      <c r="E34" s="63">
        <v>15</v>
      </c>
      <c r="F34" s="64">
        <v>12</v>
      </c>
      <c r="G34" s="57">
        <f t="shared" si="0"/>
        <v>6.0059999999999988E-2</v>
      </c>
      <c r="H34" s="57">
        <f t="shared" si="1"/>
        <v>0.60508650305422917</v>
      </c>
      <c r="I34" s="58">
        <f t="shared" si="2"/>
        <v>3.630519018325375</v>
      </c>
    </row>
    <row r="35" spans="1:10" ht="16.5" customHeight="1">
      <c r="A35" s="60">
        <v>7</v>
      </c>
      <c r="B35" s="140" t="s">
        <v>312</v>
      </c>
      <c r="C35" s="59" t="s">
        <v>269</v>
      </c>
      <c r="D35" s="62">
        <v>10</v>
      </c>
      <c r="E35" s="63">
        <v>15</v>
      </c>
      <c r="F35" s="64">
        <v>12</v>
      </c>
      <c r="G35" s="57">
        <f t="shared" si="0"/>
        <v>6.0059999999999988E-2</v>
      </c>
      <c r="H35" s="57">
        <f t="shared" si="1"/>
        <v>0.60508650305422917</v>
      </c>
      <c r="I35" s="58">
        <f t="shared" si="2"/>
        <v>3.630519018325375</v>
      </c>
    </row>
    <row r="36" spans="1:10" ht="16.5" customHeight="1">
      <c r="A36" s="60">
        <v>5</v>
      </c>
      <c r="B36" s="140" t="s">
        <v>312</v>
      </c>
      <c r="C36" s="59" t="s">
        <v>265</v>
      </c>
      <c r="D36" s="62">
        <v>6.7</v>
      </c>
      <c r="E36" s="63">
        <v>8</v>
      </c>
      <c r="F36" s="64">
        <v>12</v>
      </c>
      <c r="G36" s="57">
        <f t="shared" si="0"/>
        <v>6.0059999999999988E-2</v>
      </c>
      <c r="H36" s="57">
        <f t="shared" si="1"/>
        <v>0.39074226117413347</v>
      </c>
      <c r="I36" s="58">
        <f t="shared" si="2"/>
        <v>3.4991844284250759</v>
      </c>
    </row>
    <row r="37" spans="1:10" ht="16.5" customHeight="1">
      <c r="A37" s="60">
        <v>7</v>
      </c>
      <c r="B37" s="92" t="s">
        <v>313</v>
      </c>
      <c r="C37" s="59" t="s">
        <v>302</v>
      </c>
      <c r="D37" s="62">
        <v>9</v>
      </c>
      <c r="E37" s="63">
        <v>12</v>
      </c>
      <c r="F37" s="64">
        <v>12</v>
      </c>
      <c r="G37" s="57">
        <f t="shared" si="0"/>
        <v>6.0059999999999988E-2</v>
      </c>
      <c r="H37" s="57">
        <f t="shared" si="1"/>
        <v>0.52444409194723973</v>
      </c>
      <c r="I37" s="58">
        <f t="shared" si="2"/>
        <v>3.4962939463149314</v>
      </c>
    </row>
    <row r="38" spans="1:10" ht="16.5" customHeight="1">
      <c r="A38" s="60">
        <v>11</v>
      </c>
      <c r="B38" s="91" t="s">
        <v>404</v>
      </c>
      <c r="C38" s="59" t="s">
        <v>621</v>
      </c>
      <c r="D38" s="62">
        <v>10.5</v>
      </c>
      <c r="E38" s="63">
        <v>12</v>
      </c>
      <c r="F38" s="64">
        <v>15</v>
      </c>
      <c r="G38" s="57">
        <f t="shared" si="0"/>
        <v>7.5074999999999989E-2</v>
      </c>
      <c r="H38" s="57">
        <f t="shared" si="1"/>
        <v>0.60800708371500611</v>
      </c>
      <c r="I38" s="58">
        <f t="shared" si="2"/>
        <v>3.4743261926571782</v>
      </c>
      <c r="J38" s="5"/>
    </row>
    <row r="39" spans="1:10" ht="16.5" customHeight="1">
      <c r="A39" s="60">
        <v>9</v>
      </c>
      <c r="B39" s="140" t="s">
        <v>312</v>
      </c>
      <c r="C39" s="59" t="s">
        <v>261</v>
      </c>
      <c r="D39" s="62">
        <v>11</v>
      </c>
      <c r="E39" s="63">
        <v>12</v>
      </c>
      <c r="F39" s="64">
        <v>16</v>
      </c>
      <c r="G39" s="57">
        <f t="shared" si="0"/>
        <v>8.0079999999999998E-2</v>
      </c>
      <c r="H39" s="57">
        <f t="shared" si="1"/>
        <v>0.63271708079537925</v>
      </c>
      <c r="I39" s="58">
        <f t="shared" si="2"/>
        <v>3.451184077065705</v>
      </c>
    </row>
    <row r="40" spans="1:10" ht="16.5" customHeight="1">
      <c r="A40" s="60">
        <v>7</v>
      </c>
      <c r="B40" s="89" t="s">
        <v>398</v>
      </c>
      <c r="C40" s="59" t="s">
        <v>378</v>
      </c>
      <c r="D40" s="62">
        <v>7.5</v>
      </c>
      <c r="E40" s="63">
        <v>12</v>
      </c>
      <c r="F40" s="64">
        <v>9</v>
      </c>
      <c r="G40" s="57">
        <f t="shared" si="0"/>
        <v>4.5044999999999995E-2</v>
      </c>
      <c r="H40" s="57">
        <f t="shared" si="1"/>
        <v>0.42483177765108171</v>
      </c>
      <c r="I40" s="58">
        <f t="shared" si="2"/>
        <v>3.3986542212086537</v>
      </c>
    </row>
    <row r="41" spans="1:10" ht="16.5" customHeight="1">
      <c r="A41" s="60">
        <v>5</v>
      </c>
      <c r="B41" s="92" t="s">
        <v>313</v>
      </c>
      <c r="C41" s="59" t="s">
        <v>297</v>
      </c>
      <c r="D41" s="62">
        <v>8.1</v>
      </c>
      <c r="E41" s="63">
        <v>15</v>
      </c>
      <c r="F41" s="64">
        <v>8</v>
      </c>
      <c r="G41" s="57">
        <f t="shared" si="0"/>
        <v>4.0039999999999999E-2</v>
      </c>
      <c r="H41" s="57">
        <f t="shared" si="1"/>
        <v>0.45825232532651372</v>
      </c>
      <c r="I41" s="58">
        <f t="shared" si="2"/>
        <v>3.3944616690852869</v>
      </c>
    </row>
    <row r="42" spans="1:10" ht="16.5" customHeight="1">
      <c r="A42" s="60">
        <v>10</v>
      </c>
      <c r="B42" s="91" t="s">
        <v>404</v>
      </c>
      <c r="C42" s="59" t="s">
        <v>358</v>
      </c>
      <c r="D42" s="62">
        <v>9.8000000000000007</v>
      </c>
      <c r="E42" s="63">
        <v>12</v>
      </c>
      <c r="F42" s="64">
        <v>13</v>
      </c>
      <c r="G42" s="57">
        <f t="shared" si="0"/>
        <v>6.5064999999999998E-2</v>
      </c>
      <c r="H42" s="57">
        <f t="shared" si="1"/>
        <v>0.55395670153708521</v>
      </c>
      <c r="I42" s="58">
        <f t="shared" si="2"/>
        <v>3.3915716420637865</v>
      </c>
    </row>
    <row r="43" spans="1:10" ht="16.5" customHeight="1">
      <c r="A43" s="71">
        <v>8</v>
      </c>
      <c r="B43" s="89" t="s">
        <v>397</v>
      </c>
      <c r="C43" s="59" t="s">
        <v>448</v>
      </c>
      <c r="D43" s="74">
        <v>6.5</v>
      </c>
      <c r="E43" s="75">
        <v>8</v>
      </c>
      <c r="F43" s="76">
        <v>11</v>
      </c>
      <c r="G43" s="72">
        <f t="shared" si="0"/>
        <v>5.5054999999999993E-2</v>
      </c>
      <c r="H43" s="72">
        <f t="shared" si="1"/>
        <v>0.36429994207689964</v>
      </c>
      <c r="I43" s="73">
        <f t="shared" si="2"/>
        <v>3.3627686960944581</v>
      </c>
    </row>
    <row r="44" spans="1:10" ht="16.5" customHeight="1">
      <c r="A44" s="60">
        <v>5</v>
      </c>
      <c r="B44" s="140" t="s">
        <v>312</v>
      </c>
      <c r="C44" s="59" t="s">
        <v>252</v>
      </c>
      <c r="D44" s="62">
        <v>7</v>
      </c>
      <c r="E44" s="63">
        <v>8</v>
      </c>
      <c r="F44" s="64">
        <v>12</v>
      </c>
      <c r="G44" s="57">
        <f t="shared" si="0"/>
        <v>6.0059999999999988E-2</v>
      </c>
      <c r="H44" s="57">
        <f t="shared" si="1"/>
        <v>0.39074226117413347</v>
      </c>
      <c r="I44" s="58">
        <f t="shared" si="2"/>
        <v>3.3492193814925728</v>
      </c>
    </row>
    <row r="45" spans="1:10" ht="16.5" customHeight="1">
      <c r="A45" s="60">
        <v>7</v>
      </c>
      <c r="B45" s="91" t="s">
        <v>404</v>
      </c>
      <c r="C45" s="59" t="s">
        <v>362</v>
      </c>
      <c r="D45" s="62">
        <v>5</v>
      </c>
      <c r="E45" s="63">
        <v>8</v>
      </c>
      <c r="F45" s="64">
        <v>8</v>
      </c>
      <c r="G45" s="57">
        <f t="shared" si="0"/>
        <v>4.0039999999999999E-2</v>
      </c>
      <c r="H45" s="57">
        <f t="shared" si="1"/>
        <v>0.27885084914453384</v>
      </c>
      <c r="I45" s="58">
        <f t="shared" si="2"/>
        <v>3.3462101897344061</v>
      </c>
    </row>
    <row r="46" spans="1:10" ht="16.5" customHeight="1">
      <c r="A46" s="60">
        <v>6</v>
      </c>
      <c r="B46" s="140" t="s">
        <v>312</v>
      </c>
      <c r="C46" s="59" t="s">
        <v>253</v>
      </c>
      <c r="D46" s="62">
        <v>8.5</v>
      </c>
      <c r="E46" s="63">
        <v>10</v>
      </c>
      <c r="F46" s="64">
        <v>12</v>
      </c>
      <c r="G46" s="57">
        <f t="shared" si="0"/>
        <v>6.0059999999999988E-2</v>
      </c>
      <c r="H46" s="57">
        <f t="shared" si="1"/>
        <v>0.46172858405307604</v>
      </c>
      <c r="I46" s="58">
        <f t="shared" si="2"/>
        <v>3.259260593315831</v>
      </c>
    </row>
    <row r="47" spans="1:10" ht="16.5" customHeight="1">
      <c r="A47" s="71">
        <v>7</v>
      </c>
      <c r="B47" s="89" t="s">
        <v>397</v>
      </c>
      <c r="C47" s="59" t="s">
        <v>444</v>
      </c>
      <c r="D47" s="74">
        <v>8</v>
      </c>
      <c r="E47" s="75">
        <v>10</v>
      </c>
      <c r="F47" s="76">
        <v>11</v>
      </c>
      <c r="G47" s="72">
        <f t="shared" si="0"/>
        <v>5.5054999999999993E-2</v>
      </c>
      <c r="H47" s="72">
        <f t="shared" si="1"/>
        <v>0.4323700348712517</v>
      </c>
      <c r="I47" s="73">
        <f t="shared" si="2"/>
        <v>3.2427752615343879</v>
      </c>
    </row>
    <row r="48" spans="1:10" ht="16.5" customHeight="1">
      <c r="A48" s="60">
        <v>10</v>
      </c>
      <c r="B48" s="90" t="s">
        <v>311</v>
      </c>
      <c r="C48" s="59" t="s">
        <v>224</v>
      </c>
      <c r="D48" s="62">
        <v>13.7</v>
      </c>
      <c r="E48" s="63">
        <v>12</v>
      </c>
      <c r="F48" s="64">
        <v>21</v>
      </c>
      <c r="G48" s="57">
        <f t="shared" si="0"/>
        <v>0.10510499999999999</v>
      </c>
      <c r="H48" s="57">
        <f t="shared" si="1"/>
        <v>0.73620596012584238</v>
      </c>
      <c r="I48" s="58">
        <f t="shared" si="2"/>
        <v>3.2242596793832514</v>
      </c>
    </row>
    <row r="49" spans="1:9" ht="16.5" customHeight="1">
      <c r="A49" s="60">
        <v>6</v>
      </c>
      <c r="B49" s="92" t="s">
        <v>313</v>
      </c>
      <c r="C49" s="59" t="s">
        <v>286</v>
      </c>
      <c r="D49" s="62">
        <v>8</v>
      </c>
      <c r="E49" s="63">
        <v>9</v>
      </c>
      <c r="F49" s="64">
        <v>12</v>
      </c>
      <c r="G49" s="57">
        <f t="shared" si="0"/>
        <v>6.0059999999999988E-2</v>
      </c>
      <c r="H49" s="57">
        <f t="shared" si="1"/>
        <v>0.42733428096801496</v>
      </c>
      <c r="I49" s="58">
        <f t="shared" si="2"/>
        <v>3.2050071072601121</v>
      </c>
    </row>
    <row r="50" spans="1:9" ht="16.5" customHeight="1">
      <c r="A50" s="60">
        <v>10</v>
      </c>
      <c r="B50" s="140" t="s">
        <v>312</v>
      </c>
      <c r="C50" s="59" t="s">
        <v>280</v>
      </c>
      <c r="D50" s="62">
        <v>8</v>
      </c>
      <c r="E50" s="63">
        <v>12</v>
      </c>
      <c r="F50" s="64">
        <v>9</v>
      </c>
      <c r="G50" s="57">
        <f t="shared" si="0"/>
        <v>4.5044999999999995E-2</v>
      </c>
      <c r="H50" s="57">
        <f t="shared" si="1"/>
        <v>0.42483177765108171</v>
      </c>
      <c r="I50" s="58">
        <f t="shared" si="2"/>
        <v>3.1862383323831129</v>
      </c>
    </row>
    <row r="51" spans="1:9" ht="16.5" customHeight="1">
      <c r="A51" s="60">
        <v>10</v>
      </c>
      <c r="B51" s="92" t="s">
        <v>313</v>
      </c>
      <c r="C51" s="59" t="s">
        <v>308</v>
      </c>
      <c r="D51" s="62">
        <v>10.4</v>
      </c>
      <c r="E51" s="63">
        <v>9</v>
      </c>
      <c r="F51" s="64">
        <v>17</v>
      </c>
      <c r="G51" s="57">
        <f t="shared" si="0"/>
        <v>8.5084999999999994E-2</v>
      </c>
      <c r="H51" s="57">
        <f t="shared" si="1"/>
        <v>0.55081346306410439</v>
      </c>
      <c r="I51" s="58">
        <f t="shared" si="2"/>
        <v>3.177769979215987</v>
      </c>
    </row>
    <row r="52" spans="1:9" ht="16.5" customHeight="1">
      <c r="A52" s="71">
        <v>6</v>
      </c>
      <c r="B52" s="89" t="s">
        <v>399</v>
      </c>
      <c r="C52" s="59" t="s">
        <v>411</v>
      </c>
      <c r="D52" s="74">
        <v>8.1</v>
      </c>
      <c r="E52" s="75">
        <v>9</v>
      </c>
      <c r="F52" s="76">
        <v>12</v>
      </c>
      <c r="G52" s="72">
        <f t="shared" si="0"/>
        <v>6.0059999999999988E-2</v>
      </c>
      <c r="H52" s="72">
        <f t="shared" si="1"/>
        <v>0.42733428096801496</v>
      </c>
      <c r="I52" s="73">
        <f t="shared" si="2"/>
        <v>3.1654391182815922</v>
      </c>
    </row>
    <row r="53" spans="1:9" ht="16.5" customHeight="1">
      <c r="A53" s="60">
        <v>8</v>
      </c>
      <c r="B53" s="91" t="s">
        <v>403</v>
      </c>
      <c r="C53" s="83" t="s">
        <v>347</v>
      </c>
      <c r="D53" s="62">
        <v>7</v>
      </c>
      <c r="E53" s="63">
        <v>8</v>
      </c>
      <c r="F53" s="64">
        <v>11</v>
      </c>
      <c r="G53" s="57">
        <f t="shared" si="0"/>
        <v>5.5054999999999993E-2</v>
      </c>
      <c r="H53" s="57">
        <f t="shared" si="1"/>
        <v>0.36429994207689964</v>
      </c>
      <c r="I53" s="58">
        <f t="shared" si="2"/>
        <v>3.1225709320877111</v>
      </c>
    </row>
    <row r="54" spans="1:9" ht="16.5" customHeight="1">
      <c r="A54" s="60">
        <v>4</v>
      </c>
      <c r="B54" s="91" t="s">
        <v>404</v>
      </c>
      <c r="C54" s="81" t="s">
        <v>352</v>
      </c>
      <c r="D54" s="62">
        <v>6.5</v>
      </c>
      <c r="E54" s="63">
        <v>8</v>
      </c>
      <c r="F54" s="64">
        <v>10</v>
      </c>
      <c r="G54" s="57">
        <f t="shared" si="0"/>
        <v>5.0049999999999997E-2</v>
      </c>
      <c r="H54" s="57">
        <f t="shared" si="1"/>
        <v>0.33685885217835909</v>
      </c>
      <c r="I54" s="58">
        <f t="shared" si="2"/>
        <v>3.1094663278002375</v>
      </c>
    </row>
    <row r="55" spans="1:9" ht="16.5" customHeight="1">
      <c r="A55" s="60">
        <v>7</v>
      </c>
      <c r="B55" s="140" t="s">
        <v>312</v>
      </c>
      <c r="C55" s="59" t="s">
        <v>267</v>
      </c>
      <c r="D55" s="62">
        <v>5.0999999999999996</v>
      </c>
      <c r="E55" s="63">
        <v>12</v>
      </c>
      <c r="F55" s="64">
        <v>5</v>
      </c>
      <c r="G55" s="57">
        <f t="shared" si="0"/>
        <v>2.5024999999999999E-2</v>
      </c>
      <c r="H55" s="57">
        <f t="shared" si="1"/>
        <v>0.26222869856658926</v>
      </c>
      <c r="I55" s="58">
        <f t="shared" si="2"/>
        <v>3.085043512548109</v>
      </c>
    </row>
    <row r="56" spans="1:9" ht="16.5" customHeight="1">
      <c r="A56" s="60">
        <v>6</v>
      </c>
      <c r="B56" s="92" t="s">
        <v>313</v>
      </c>
      <c r="C56" s="59" t="s">
        <v>301</v>
      </c>
      <c r="D56" s="62">
        <v>6</v>
      </c>
      <c r="E56" s="63">
        <v>9</v>
      </c>
      <c r="F56" s="64">
        <v>8</v>
      </c>
      <c r="G56" s="57">
        <f t="shared" si="0"/>
        <v>4.0039999999999999E-2</v>
      </c>
      <c r="H56" s="57">
        <f t="shared" si="1"/>
        <v>0.30772566114478672</v>
      </c>
      <c r="I56" s="58">
        <f t="shared" si="2"/>
        <v>3.0772566114478672</v>
      </c>
    </row>
    <row r="57" spans="1:9" ht="16.5" customHeight="1">
      <c r="A57" s="60">
        <v>6</v>
      </c>
      <c r="B57" s="91" t="s">
        <v>404</v>
      </c>
      <c r="C57" s="81" t="s">
        <v>354</v>
      </c>
      <c r="D57" s="62">
        <v>6</v>
      </c>
      <c r="E57" s="63">
        <v>9</v>
      </c>
      <c r="F57" s="64">
        <v>8</v>
      </c>
      <c r="G57" s="57">
        <f t="shared" si="0"/>
        <v>4.0039999999999999E-2</v>
      </c>
      <c r="H57" s="57">
        <f t="shared" si="1"/>
        <v>0.30772566114478672</v>
      </c>
      <c r="I57" s="58">
        <f t="shared" si="2"/>
        <v>3.0772566114478672</v>
      </c>
    </row>
    <row r="58" spans="1:9" ht="16.5" customHeight="1">
      <c r="A58" s="60">
        <v>3</v>
      </c>
      <c r="B58" s="92" t="s">
        <v>313</v>
      </c>
      <c r="C58" s="59" t="s">
        <v>295</v>
      </c>
      <c r="D58" s="62">
        <v>8.6</v>
      </c>
      <c r="E58" s="63">
        <v>14</v>
      </c>
      <c r="F58" s="64">
        <v>8</v>
      </c>
      <c r="G58" s="57">
        <f t="shared" si="0"/>
        <v>4.0039999999999999E-2</v>
      </c>
      <c r="H58" s="57">
        <f t="shared" si="1"/>
        <v>0.4356559912147524</v>
      </c>
      <c r="I58" s="58">
        <f t="shared" si="2"/>
        <v>3.039460403823854</v>
      </c>
    </row>
    <row r="59" spans="1:9" ht="16.5" customHeight="1">
      <c r="A59" s="60">
        <v>4</v>
      </c>
      <c r="B59" s="90" t="s">
        <v>311</v>
      </c>
      <c r="C59" s="59" t="s">
        <v>231</v>
      </c>
      <c r="D59" s="62">
        <v>6</v>
      </c>
      <c r="E59" s="63">
        <v>7</v>
      </c>
      <c r="F59" s="64">
        <v>10</v>
      </c>
      <c r="G59" s="57">
        <f t="shared" si="0"/>
        <v>5.0049999999999997E-2</v>
      </c>
      <c r="H59" s="57">
        <f t="shared" si="1"/>
        <v>0.30191994544803313</v>
      </c>
      <c r="I59" s="58">
        <f t="shared" si="2"/>
        <v>3.0191994544803311</v>
      </c>
    </row>
    <row r="60" spans="1:9" ht="16.5" customHeight="1">
      <c r="A60" s="60">
        <v>11</v>
      </c>
      <c r="B60" s="89" t="s">
        <v>399</v>
      </c>
      <c r="C60" s="59" t="s">
        <v>620</v>
      </c>
      <c r="D60" s="62">
        <v>15</v>
      </c>
      <c r="E60" s="63">
        <v>12</v>
      </c>
      <c r="F60" s="64">
        <v>22</v>
      </c>
      <c r="G60" s="57">
        <f t="shared" si="0"/>
        <v>0.11010999999999999</v>
      </c>
      <c r="H60" s="57">
        <f t="shared" si="1"/>
        <v>0.75337567036582231</v>
      </c>
      <c r="I60" s="58">
        <f t="shared" si="2"/>
        <v>3.0135026814632893</v>
      </c>
    </row>
    <row r="61" spans="1:9" ht="16.5" customHeight="1">
      <c r="A61" s="60">
        <v>10</v>
      </c>
      <c r="B61" s="89" t="s">
        <v>399</v>
      </c>
      <c r="C61" s="59" t="s">
        <v>392</v>
      </c>
      <c r="D61" s="62">
        <v>13</v>
      </c>
      <c r="E61" s="63">
        <v>9</v>
      </c>
      <c r="F61" s="64">
        <v>22</v>
      </c>
      <c r="G61" s="57">
        <f t="shared" si="0"/>
        <v>0.11010999999999999</v>
      </c>
      <c r="H61" s="57">
        <f t="shared" si="1"/>
        <v>0.65003312596813845</v>
      </c>
      <c r="I61" s="58">
        <f t="shared" si="2"/>
        <v>3.0001528890837159</v>
      </c>
    </row>
    <row r="62" spans="1:9" ht="16.5" customHeight="1">
      <c r="A62" s="60">
        <v>4</v>
      </c>
      <c r="B62" s="92" t="s">
        <v>313</v>
      </c>
      <c r="C62" s="59" t="s">
        <v>284</v>
      </c>
      <c r="D62" s="62">
        <v>10</v>
      </c>
      <c r="E62" s="63">
        <v>15</v>
      </c>
      <c r="F62" s="64">
        <v>9</v>
      </c>
      <c r="G62" s="57">
        <f t="shared" si="0"/>
        <v>4.5044999999999995E-2</v>
      </c>
      <c r="H62" s="57">
        <f t="shared" si="1"/>
        <v>0.49910856623754796</v>
      </c>
      <c r="I62" s="58">
        <f t="shared" si="2"/>
        <v>2.9946513974252875</v>
      </c>
    </row>
    <row r="63" spans="1:9" ht="16.5" customHeight="1">
      <c r="A63" s="60">
        <v>3</v>
      </c>
      <c r="B63" s="92" t="s">
        <v>313</v>
      </c>
      <c r="C63" s="59" t="s">
        <v>293</v>
      </c>
      <c r="D63" s="62">
        <v>8</v>
      </c>
      <c r="E63" s="63">
        <v>12</v>
      </c>
      <c r="F63" s="64">
        <v>8</v>
      </c>
      <c r="G63" s="57">
        <f t="shared" si="0"/>
        <v>4.0039999999999999E-2</v>
      </c>
      <c r="H63" s="57">
        <f t="shared" si="1"/>
        <v>0.38759652735232075</v>
      </c>
      <c r="I63" s="58">
        <f t="shared" si="2"/>
        <v>2.9069739551424059</v>
      </c>
    </row>
    <row r="64" spans="1:9" ht="16.5" customHeight="1">
      <c r="A64" s="60">
        <v>7</v>
      </c>
      <c r="B64" s="91" t="s">
        <v>404</v>
      </c>
      <c r="C64" s="59" t="s">
        <v>363</v>
      </c>
      <c r="D64" s="62">
        <v>8</v>
      </c>
      <c r="E64" s="63">
        <v>12</v>
      </c>
      <c r="F64" s="64">
        <v>8</v>
      </c>
      <c r="G64" s="57">
        <f t="shared" si="0"/>
        <v>4.0039999999999999E-2</v>
      </c>
      <c r="H64" s="57">
        <f t="shared" si="1"/>
        <v>0.38759652735232075</v>
      </c>
      <c r="I64" s="58">
        <f t="shared" si="2"/>
        <v>2.9069739551424059</v>
      </c>
    </row>
    <row r="65" spans="1:9" ht="16.5" customHeight="1">
      <c r="A65" s="60">
        <v>3</v>
      </c>
      <c r="B65" s="92" t="s">
        <v>313</v>
      </c>
      <c r="C65" s="59" t="s">
        <v>283</v>
      </c>
      <c r="D65" s="62">
        <v>9</v>
      </c>
      <c r="E65" s="63">
        <v>14</v>
      </c>
      <c r="F65" s="64">
        <v>8</v>
      </c>
      <c r="G65" s="57">
        <f t="shared" si="0"/>
        <v>4.0039999999999999E-2</v>
      </c>
      <c r="H65" s="57">
        <f t="shared" si="1"/>
        <v>0.4356559912147524</v>
      </c>
      <c r="I65" s="58">
        <f t="shared" si="2"/>
        <v>2.9043732747650157</v>
      </c>
    </row>
    <row r="66" spans="1:9" ht="16.5" customHeight="1">
      <c r="A66" s="60">
        <v>10</v>
      </c>
      <c r="B66" s="90" t="s">
        <v>311</v>
      </c>
      <c r="C66" s="59" t="s">
        <v>230</v>
      </c>
      <c r="D66" s="62">
        <v>12.5</v>
      </c>
      <c r="E66" s="63">
        <v>18</v>
      </c>
      <c r="F66" s="64">
        <v>10</v>
      </c>
      <c r="G66" s="57">
        <f t="shared" si="0"/>
        <v>5.0049999999999997E-2</v>
      </c>
      <c r="H66" s="57">
        <f t="shared" si="1"/>
        <v>0.60316182154227471</v>
      </c>
      <c r="I66" s="58">
        <f t="shared" si="2"/>
        <v>2.895176743402919</v>
      </c>
    </row>
    <row r="67" spans="1:9" ht="16.5" customHeight="1">
      <c r="A67" s="71">
        <v>8</v>
      </c>
      <c r="B67" s="91" t="s">
        <v>318</v>
      </c>
      <c r="C67" s="59" t="s">
        <v>623</v>
      </c>
      <c r="D67" s="74">
        <v>10.5</v>
      </c>
      <c r="E67" s="75">
        <v>9</v>
      </c>
      <c r="F67" s="76">
        <v>15</v>
      </c>
      <c r="G67" s="72">
        <f t="shared" ref="G67:G130" si="3">S$18*S$19*S$20*((F67/100*S$21)+S$22/100+(S$26/100+S$27/100)*S$25)</f>
        <v>7.5074999999999989E-2</v>
      </c>
      <c r="H67" s="72">
        <f t="shared" ref="H67:H130" si="4">1-((1-G67)^E67)</f>
        <v>0.5045969634936105</v>
      </c>
      <c r="I67" s="73">
        <f t="shared" ref="I67:I130" si="5">H67*60/D67</f>
        <v>2.8834112199634885</v>
      </c>
    </row>
    <row r="68" spans="1:9" ht="16.5" customHeight="1">
      <c r="A68" s="60">
        <v>8</v>
      </c>
      <c r="B68" s="140" t="s">
        <v>312</v>
      </c>
      <c r="C68" s="59" t="s">
        <v>260</v>
      </c>
      <c r="D68" s="62">
        <v>10</v>
      </c>
      <c r="E68" s="63">
        <v>9</v>
      </c>
      <c r="F68" s="64">
        <v>14</v>
      </c>
      <c r="G68" s="57">
        <f t="shared" si="3"/>
        <v>7.0069999999999993E-2</v>
      </c>
      <c r="H68" s="57">
        <f t="shared" si="4"/>
        <v>0.47994134743020689</v>
      </c>
      <c r="I68" s="58">
        <f t="shared" si="5"/>
        <v>2.8796480845812416</v>
      </c>
    </row>
    <row r="69" spans="1:9" ht="16.5" customHeight="1">
      <c r="A69" s="60">
        <v>8</v>
      </c>
      <c r="B69" s="140" t="s">
        <v>312</v>
      </c>
      <c r="C69" s="59" t="s">
        <v>271</v>
      </c>
      <c r="D69" s="62">
        <v>10</v>
      </c>
      <c r="E69" s="63">
        <v>9</v>
      </c>
      <c r="F69" s="64">
        <v>14</v>
      </c>
      <c r="G69" s="57">
        <f t="shared" si="3"/>
        <v>7.0069999999999993E-2</v>
      </c>
      <c r="H69" s="57">
        <f t="shared" si="4"/>
        <v>0.47994134743020689</v>
      </c>
      <c r="I69" s="58">
        <f t="shared" si="5"/>
        <v>2.8796480845812416</v>
      </c>
    </row>
    <row r="70" spans="1:9" ht="16.5" customHeight="1">
      <c r="A70" s="60">
        <v>6</v>
      </c>
      <c r="B70" s="89" t="s">
        <v>399</v>
      </c>
      <c r="C70" s="59" t="s">
        <v>388</v>
      </c>
      <c r="D70" s="62">
        <v>9</v>
      </c>
      <c r="E70" s="63">
        <v>9</v>
      </c>
      <c r="F70" s="64">
        <v>12</v>
      </c>
      <c r="G70" s="57">
        <f t="shared" si="3"/>
        <v>6.0059999999999988E-2</v>
      </c>
      <c r="H70" s="57">
        <f t="shared" si="4"/>
        <v>0.42733428096801496</v>
      </c>
      <c r="I70" s="58">
        <f t="shared" si="5"/>
        <v>2.8488952064534327</v>
      </c>
    </row>
    <row r="71" spans="1:9" ht="16.5" customHeight="1">
      <c r="A71" s="60">
        <v>6</v>
      </c>
      <c r="B71" s="90" t="s">
        <v>311</v>
      </c>
      <c r="C71" s="59" t="s">
        <v>226</v>
      </c>
      <c r="D71" s="62">
        <v>9</v>
      </c>
      <c r="E71" s="63">
        <v>8</v>
      </c>
      <c r="F71" s="64">
        <v>13</v>
      </c>
      <c r="G71" s="57">
        <f t="shared" si="3"/>
        <v>6.5064999999999998E-2</v>
      </c>
      <c r="H71" s="57">
        <f t="shared" si="4"/>
        <v>0.41621713197284571</v>
      </c>
      <c r="I71" s="58">
        <f t="shared" si="5"/>
        <v>2.7747808798189713</v>
      </c>
    </row>
    <row r="72" spans="1:9" ht="16.5" customHeight="1">
      <c r="A72" s="60">
        <v>9</v>
      </c>
      <c r="B72" s="89" t="s">
        <v>399</v>
      </c>
      <c r="C72" s="59" t="s">
        <v>391</v>
      </c>
      <c r="D72" s="62">
        <v>11</v>
      </c>
      <c r="E72" s="63">
        <v>9</v>
      </c>
      <c r="F72" s="64">
        <v>15</v>
      </c>
      <c r="G72" s="57">
        <f t="shared" si="3"/>
        <v>7.5074999999999989E-2</v>
      </c>
      <c r="H72" s="57">
        <f t="shared" si="4"/>
        <v>0.5045969634936105</v>
      </c>
      <c r="I72" s="58">
        <f t="shared" si="5"/>
        <v>2.7523470736015119</v>
      </c>
    </row>
    <row r="73" spans="1:9" ht="16.5" customHeight="1">
      <c r="A73" s="60">
        <v>8</v>
      </c>
      <c r="B73" s="89" t="s">
        <v>399</v>
      </c>
      <c r="C73" s="59" t="s">
        <v>390</v>
      </c>
      <c r="D73" s="62">
        <v>11</v>
      </c>
      <c r="E73" s="63">
        <v>9</v>
      </c>
      <c r="F73" s="64">
        <v>15</v>
      </c>
      <c r="G73" s="57">
        <f t="shared" si="3"/>
        <v>7.5074999999999989E-2</v>
      </c>
      <c r="H73" s="57">
        <f t="shared" si="4"/>
        <v>0.5045969634936105</v>
      </c>
      <c r="I73" s="58">
        <f t="shared" si="5"/>
        <v>2.7523470736015119</v>
      </c>
    </row>
    <row r="74" spans="1:9" ht="16.5" customHeight="1">
      <c r="A74" s="71">
        <v>8</v>
      </c>
      <c r="B74" s="89" t="s">
        <v>402</v>
      </c>
      <c r="C74" s="59" t="s">
        <v>462</v>
      </c>
      <c r="D74" s="74">
        <v>11</v>
      </c>
      <c r="E74" s="75">
        <v>9</v>
      </c>
      <c r="F74" s="76">
        <v>15</v>
      </c>
      <c r="G74" s="72">
        <f t="shared" si="3"/>
        <v>7.5074999999999989E-2</v>
      </c>
      <c r="H74" s="72">
        <f t="shared" si="4"/>
        <v>0.5045969634936105</v>
      </c>
      <c r="I74" s="73">
        <f t="shared" si="5"/>
        <v>2.7523470736015119</v>
      </c>
    </row>
    <row r="75" spans="1:9" ht="16.5" customHeight="1">
      <c r="A75" s="71">
        <v>9</v>
      </c>
      <c r="B75" s="89" t="s">
        <v>402</v>
      </c>
      <c r="C75" s="59" t="s">
        <v>463</v>
      </c>
      <c r="D75" s="74">
        <v>14</v>
      </c>
      <c r="E75" s="75">
        <v>9</v>
      </c>
      <c r="F75" s="76">
        <v>21</v>
      </c>
      <c r="G75" s="72">
        <f t="shared" si="3"/>
        <v>0.10510499999999999</v>
      </c>
      <c r="H75" s="72">
        <f t="shared" si="4"/>
        <v>0.63191447916109711</v>
      </c>
      <c r="I75" s="73">
        <f t="shared" si="5"/>
        <v>2.7082049106904162</v>
      </c>
    </row>
    <row r="76" spans="1:9" ht="16.5" customHeight="1">
      <c r="A76" s="71">
        <v>6</v>
      </c>
      <c r="B76" s="91" t="s">
        <v>318</v>
      </c>
      <c r="C76" s="59" t="s">
        <v>423</v>
      </c>
      <c r="D76" s="74">
        <v>7.5</v>
      </c>
      <c r="E76" s="75">
        <v>10</v>
      </c>
      <c r="F76" s="76">
        <v>8</v>
      </c>
      <c r="G76" s="72">
        <f t="shared" si="3"/>
        <v>4.0039999999999999E-2</v>
      </c>
      <c r="H76" s="72">
        <f t="shared" si="4"/>
        <v>0.33544432567254934</v>
      </c>
      <c r="I76" s="73">
        <f t="shared" si="5"/>
        <v>2.6835546053803947</v>
      </c>
    </row>
    <row r="77" spans="1:9" ht="16.5" customHeight="1">
      <c r="A77" s="71">
        <v>6</v>
      </c>
      <c r="B77" s="91" t="s">
        <v>318</v>
      </c>
      <c r="C77" s="59" t="s">
        <v>428</v>
      </c>
      <c r="D77" s="74">
        <v>7</v>
      </c>
      <c r="E77" s="75">
        <v>6</v>
      </c>
      <c r="F77" s="76">
        <v>12</v>
      </c>
      <c r="G77" s="72">
        <f t="shared" si="3"/>
        <v>6.0059999999999988E-2</v>
      </c>
      <c r="H77" s="72">
        <f t="shared" si="4"/>
        <v>0.3103943822352081</v>
      </c>
      <c r="I77" s="73">
        <f t="shared" si="5"/>
        <v>2.6605232763017836</v>
      </c>
    </row>
    <row r="78" spans="1:9" ht="16.5" customHeight="1">
      <c r="A78" s="60">
        <v>9</v>
      </c>
      <c r="B78" s="92" t="s">
        <v>313</v>
      </c>
      <c r="C78" s="59" t="s">
        <v>337</v>
      </c>
      <c r="D78" s="62">
        <v>12.5</v>
      </c>
      <c r="E78" s="63">
        <v>12</v>
      </c>
      <c r="F78" s="64">
        <v>13</v>
      </c>
      <c r="G78" s="57">
        <f t="shared" si="3"/>
        <v>6.5064999999999998E-2</v>
      </c>
      <c r="H78" s="57">
        <f t="shared" si="4"/>
        <v>0.55395670153708521</v>
      </c>
      <c r="I78" s="58">
        <f t="shared" si="5"/>
        <v>2.6589921673780088</v>
      </c>
    </row>
    <row r="79" spans="1:9" ht="16.5" customHeight="1">
      <c r="A79" s="71">
        <v>8</v>
      </c>
      <c r="B79" s="92" t="s">
        <v>608</v>
      </c>
      <c r="C79" s="69" t="s">
        <v>609</v>
      </c>
      <c r="D79" s="74">
        <v>7</v>
      </c>
      <c r="E79" s="75">
        <v>12</v>
      </c>
      <c r="F79" s="76">
        <v>6</v>
      </c>
      <c r="G79" s="72">
        <f t="shared" si="3"/>
        <v>3.0029999999999994E-2</v>
      </c>
      <c r="H79" s="72">
        <f t="shared" si="4"/>
        <v>0.30641510371119596</v>
      </c>
      <c r="I79" s="73">
        <f t="shared" si="5"/>
        <v>2.626415174667394</v>
      </c>
    </row>
    <row r="80" spans="1:9" ht="16.5" customHeight="1">
      <c r="A80" s="60">
        <v>3</v>
      </c>
      <c r="B80" s="140" t="s">
        <v>312</v>
      </c>
      <c r="C80" s="59" t="s">
        <v>264</v>
      </c>
      <c r="D80" s="62">
        <v>9</v>
      </c>
      <c r="E80" s="63">
        <v>14</v>
      </c>
      <c r="F80" s="64">
        <v>7</v>
      </c>
      <c r="G80" s="57">
        <f t="shared" si="3"/>
        <v>3.5034999999999997E-2</v>
      </c>
      <c r="H80" s="57">
        <f t="shared" si="4"/>
        <v>0.39303749949023403</v>
      </c>
      <c r="I80" s="58">
        <f t="shared" si="5"/>
        <v>2.6202499966015602</v>
      </c>
    </row>
    <row r="81" spans="1:9" ht="16.5" customHeight="1">
      <c r="A81" s="60">
        <v>2</v>
      </c>
      <c r="B81" s="92" t="s">
        <v>313</v>
      </c>
      <c r="C81" s="59" t="s">
        <v>282</v>
      </c>
      <c r="D81" s="62">
        <v>5</v>
      </c>
      <c r="E81" s="63">
        <v>6</v>
      </c>
      <c r="F81" s="64">
        <v>8</v>
      </c>
      <c r="G81" s="57">
        <f t="shared" si="3"/>
        <v>4.0039999999999999E-2</v>
      </c>
      <c r="H81" s="57">
        <f t="shared" si="4"/>
        <v>0.21743787936823866</v>
      </c>
      <c r="I81" s="58">
        <f t="shared" si="5"/>
        <v>2.6092545524188639</v>
      </c>
    </row>
    <row r="82" spans="1:9" ht="16.5" customHeight="1">
      <c r="A82" s="60">
        <v>9</v>
      </c>
      <c r="B82" s="91" t="s">
        <v>404</v>
      </c>
      <c r="C82" s="83" t="s">
        <v>357</v>
      </c>
      <c r="D82" s="62">
        <v>10.5</v>
      </c>
      <c r="E82" s="63">
        <v>9</v>
      </c>
      <c r="F82" s="64">
        <v>13</v>
      </c>
      <c r="G82" s="57">
        <f t="shared" si="3"/>
        <v>6.5064999999999998E-2</v>
      </c>
      <c r="H82" s="57">
        <f t="shared" si="4"/>
        <v>0.45420096428103252</v>
      </c>
      <c r="I82" s="58">
        <f t="shared" si="5"/>
        <v>2.5954340816059003</v>
      </c>
    </row>
    <row r="83" spans="1:9" ht="16.5" customHeight="1">
      <c r="A83" s="60">
        <v>3</v>
      </c>
      <c r="B83" s="92" t="s">
        <v>313</v>
      </c>
      <c r="C83" s="59" t="s">
        <v>294</v>
      </c>
      <c r="D83" s="62">
        <v>9</v>
      </c>
      <c r="E83" s="63">
        <v>12</v>
      </c>
      <c r="F83" s="64">
        <v>8</v>
      </c>
      <c r="G83" s="57">
        <f t="shared" si="3"/>
        <v>4.0039999999999999E-2</v>
      </c>
      <c r="H83" s="57">
        <f t="shared" si="4"/>
        <v>0.38759652735232075</v>
      </c>
      <c r="I83" s="58">
        <f t="shared" si="5"/>
        <v>2.583976849015472</v>
      </c>
    </row>
    <row r="84" spans="1:9" ht="16.5" customHeight="1">
      <c r="A84" s="60">
        <v>9</v>
      </c>
      <c r="B84" s="90" t="s">
        <v>311</v>
      </c>
      <c r="C84" s="59" t="s">
        <v>223</v>
      </c>
      <c r="D84" s="62">
        <v>13.7</v>
      </c>
      <c r="E84" s="63">
        <v>10</v>
      </c>
      <c r="F84" s="64">
        <v>17</v>
      </c>
      <c r="G84" s="57">
        <f t="shared" si="3"/>
        <v>8.5084999999999994E-2</v>
      </c>
      <c r="H84" s="57">
        <f t="shared" si="4"/>
        <v>0.58903249955929504</v>
      </c>
      <c r="I84" s="58">
        <f t="shared" si="5"/>
        <v>2.5797043776319493</v>
      </c>
    </row>
    <row r="85" spans="1:9" ht="16.5" customHeight="1">
      <c r="A85" s="60">
        <v>8</v>
      </c>
      <c r="B85" s="89" t="s">
        <v>398</v>
      </c>
      <c r="C85" s="59" t="s">
        <v>380</v>
      </c>
      <c r="D85" s="62">
        <v>12.5</v>
      </c>
      <c r="E85" s="63">
        <v>6</v>
      </c>
      <c r="F85" s="64">
        <v>24</v>
      </c>
      <c r="G85" s="57">
        <f t="shared" si="3"/>
        <v>0.12011999999999998</v>
      </c>
      <c r="H85" s="57">
        <f t="shared" si="4"/>
        <v>0.53597575068544745</v>
      </c>
      <c r="I85" s="58">
        <f t="shared" si="5"/>
        <v>2.5726836032901481</v>
      </c>
    </row>
    <row r="86" spans="1:9" ht="16.5" customHeight="1">
      <c r="A86" s="71">
        <v>6</v>
      </c>
      <c r="B86" s="89" t="s">
        <v>397</v>
      </c>
      <c r="C86" s="59" t="s">
        <v>443</v>
      </c>
      <c r="D86" s="74">
        <v>8.5</v>
      </c>
      <c r="E86" s="75">
        <v>8</v>
      </c>
      <c r="F86" s="76">
        <v>11</v>
      </c>
      <c r="G86" s="72">
        <f t="shared" si="3"/>
        <v>5.5054999999999993E-2</v>
      </c>
      <c r="H86" s="72">
        <f t="shared" si="4"/>
        <v>0.36429994207689964</v>
      </c>
      <c r="I86" s="73">
        <f t="shared" si="5"/>
        <v>2.5715290028957618</v>
      </c>
    </row>
    <row r="87" spans="1:9" ht="16.5" customHeight="1">
      <c r="A87" s="71">
        <v>5</v>
      </c>
      <c r="B87" s="89" t="s">
        <v>397</v>
      </c>
      <c r="C87" s="59" t="s">
        <v>442</v>
      </c>
      <c r="D87" s="74">
        <v>8.5</v>
      </c>
      <c r="E87" s="75">
        <v>8</v>
      </c>
      <c r="F87" s="76">
        <v>11</v>
      </c>
      <c r="G87" s="72">
        <f t="shared" si="3"/>
        <v>5.5054999999999993E-2</v>
      </c>
      <c r="H87" s="72">
        <f t="shared" si="4"/>
        <v>0.36429994207689964</v>
      </c>
      <c r="I87" s="73">
        <f t="shared" si="5"/>
        <v>2.5715290028957618</v>
      </c>
    </row>
    <row r="88" spans="1:9" ht="16.5" customHeight="1">
      <c r="A88" s="60">
        <v>4</v>
      </c>
      <c r="B88" s="140" t="s">
        <v>312</v>
      </c>
      <c r="C88" s="59" t="s">
        <v>251</v>
      </c>
      <c r="D88" s="62">
        <v>7</v>
      </c>
      <c r="E88" s="63">
        <v>10</v>
      </c>
      <c r="F88" s="64">
        <v>7</v>
      </c>
      <c r="G88" s="57">
        <f t="shared" si="3"/>
        <v>3.5034999999999997E-2</v>
      </c>
      <c r="H88" s="57">
        <f t="shared" si="4"/>
        <v>0.29997167278642045</v>
      </c>
      <c r="I88" s="58">
        <f t="shared" si="5"/>
        <v>2.5711857667407467</v>
      </c>
    </row>
    <row r="89" spans="1:9" ht="16.5" customHeight="1">
      <c r="A89" s="60">
        <v>8</v>
      </c>
      <c r="B89" s="89" t="s">
        <v>398</v>
      </c>
      <c r="C89" s="59" t="s">
        <v>379</v>
      </c>
      <c r="D89" s="62">
        <v>10</v>
      </c>
      <c r="E89" s="63">
        <v>12</v>
      </c>
      <c r="F89" s="64">
        <v>9</v>
      </c>
      <c r="G89" s="57">
        <f t="shared" si="3"/>
        <v>4.5044999999999995E-2</v>
      </c>
      <c r="H89" s="57">
        <f t="shared" si="4"/>
        <v>0.42483177765108171</v>
      </c>
      <c r="I89" s="58">
        <f t="shared" si="5"/>
        <v>2.5489906659064903</v>
      </c>
    </row>
    <row r="90" spans="1:9" ht="16.5" customHeight="1">
      <c r="A90" s="60">
        <v>10</v>
      </c>
      <c r="B90" s="89" t="s">
        <v>398</v>
      </c>
      <c r="C90" s="59" t="s">
        <v>374</v>
      </c>
      <c r="D90" s="62">
        <v>18.5</v>
      </c>
      <c r="E90" s="63">
        <v>12</v>
      </c>
      <c r="F90" s="64">
        <v>24</v>
      </c>
      <c r="G90" s="57">
        <f t="shared" si="3"/>
        <v>0.12011999999999998</v>
      </c>
      <c r="H90" s="57">
        <f t="shared" si="4"/>
        <v>0.78468149604806603</v>
      </c>
      <c r="I90" s="58">
        <f t="shared" si="5"/>
        <v>2.54491296015589</v>
      </c>
    </row>
    <row r="91" spans="1:9" ht="16.5" customHeight="1">
      <c r="A91" s="60">
        <v>10</v>
      </c>
      <c r="B91" s="89" t="s">
        <v>398</v>
      </c>
      <c r="C91" s="59" t="s">
        <v>382</v>
      </c>
      <c r="D91" s="62">
        <v>18.5</v>
      </c>
      <c r="E91" s="63">
        <v>12</v>
      </c>
      <c r="F91" s="64">
        <v>24</v>
      </c>
      <c r="G91" s="57">
        <f t="shared" si="3"/>
        <v>0.12011999999999998</v>
      </c>
      <c r="H91" s="57">
        <f t="shared" si="4"/>
        <v>0.78468149604806603</v>
      </c>
      <c r="I91" s="58">
        <f t="shared" si="5"/>
        <v>2.54491296015589</v>
      </c>
    </row>
    <row r="92" spans="1:9" ht="16.5" customHeight="1">
      <c r="A92" s="60">
        <v>8</v>
      </c>
      <c r="B92" s="89" t="s">
        <v>398</v>
      </c>
      <c r="C92" s="59" t="s">
        <v>372</v>
      </c>
      <c r="D92" s="62">
        <v>13</v>
      </c>
      <c r="E92" s="63">
        <v>9</v>
      </c>
      <c r="F92" s="64">
        <v>17</v>
      </c>
      <c r="G92" s="57">
        <f t="shared" si="3"/>
        <v>8.5084999999999994E-2</v>
      </c>
      <c r="H92" s="57">
        <f t="shared" si="4"/>
        <v>0.55081346306410439</v>
      </c>
      <c r="I92" s="58">
        <f t="shared" si="5"/>
        <v>2.5422159833727895</v>
      </c>
    </row>
    <row r="93" spans="1:9" ht="16.5" customHeight="1">
      <c r="A93" s="60">
        <v>8</v>
      </c>
      <c r="B93" s="89" t="s">
        <v>398</v>
      </c>
      <c r="C93" s="59" t="s">
        <v>381</v>
      </c>
      <c r="D93" s="62">
        <v>13</v>
      </c>
      <c r="E93" s="63">
        <v>9</v>
      </c>
      <c r="F93" s="64">
        <v>17</v>
      </c>
      <c r="G93" s="57">
        <f t="shared" si="3"/>
        <v>8.5084999999999994E-2</v>
      </c>
      <c r="H93" s="57">
        <f t="shared" si="4"/>
        <v>0.55081346306410439</v>
      </c>
      <c r="I93" s="58">
        <f t="shared" si="5"/>
        <v>2.5422159833727895</v>
      </c>
    </row>
    <row r="94" spans="1:9" ht="16.5" customHeight="1">
      <c r="A94" s="60">
        <v>7</v>
      </c>
      <c r="B94" s="90" t="s">
        <v>311</v>
      </c>
      <c r="C94" s="59" t="s">
        <v>236</v>
      </c>
      <c r="D94" s="62">
        <v>14</v>
      </c>
      <c r="E94" s="63">
        <v>10</v>
      </c>
      <c r="F94" s="64">
        <v>17</v>
      </c>
      <c r="G94" s="57">
        <f t="shared" si="3"/>
        <v>8.5084999999999994E-2</v>
      </c>
      <c r="H94" s="57">
        <f t="shared" si="4"/>
        <v>0.58903249955929504</v>
      </c>
      <c r="I94" s="58">
        <f t="shared" si="5"/>
        <v>2.5244249981112645</v>
      </c>
    </row>
    <row r="95" spans="1:9" ht="16.5" customHeight="1">
      <c r="A95" s="60">
        <v>7</v>
      </c>
      <c r="B95" s="90" t="s">
        <v>311</v>
      </c>
      <c r="C95" s="59" t="s">
        <v>237</v>
      </c>
      <c r="D95" s="62">
        <v>14</v>
      </c>
      <c r="E95" s="63">
        <v>10</v>
      </c>
      <c r="F95" s="64">
        <v>17</v>
      </c>
      <c r="G95" s="57">
        <f t="shared" si="3"/>
        <v>8.5084999999999994E-2</v>
      </c>
      <c r="H95" s="57">
        <f t="shared" si="4"/>
        <v>0.58903249955929504</v>
      </c>
      <c r="I95" s="58">
        <f t="shared" si="5"/>
        <v>2.5244249981112645</v>
      </c>
    </row>
    <row r="96" spans="1:9" ht="16.5" customHeight="1">
      <c r="A96" s="60">
        <v>7</v>
      </c>
      <c r="B96" s="90" t="s">
        <v>311</v>
      </c>
      <c r="C96" s="59" t="s">
        <v>238</v>
      </c>
      <c r="D96" s="62">
        <v>14</v>
      </c>
      <c r="E96" s="63">
        <v>10</v>
      </c>
      <c r="F96" s="64">
        <v>17</v>
      </c>
      <c r="G96" s="57">
        <f t="shared" si="3"/>
        <v>8.5084999999999994E-2</v>
      </c>
      <c r="H96" s="57">
        <f t="shared" si="4"/>
        <v>0.58903249955929504</v>
      </c>
      <c r="I96" s="58">
        <f t="shared" si="5"/>
        <v>2.5244249981112645</v>
      </c>
    </row>
    <row r="97" spans="1:11" ht="16.5" customHeight="1">
      <c r="A97" s="60">
        <v>7</v>
      </c>
      <c r="B97" s="90" t="s">
        <v>311</v>
      </c>
      <c r="C97" s="59" t="s">
        <v>239</v>
      </c>
      <c r="D97" s="62">
        <v>14</v>
      </c>
      <c r="E97" s="63">
        <v>10</v>
      </c>
      <c r="F97" s="64">
        <v>17</v>
      </c>
      <c r="G97" s="57">
        <f t="shared" si="3"/>
        <v>8.5084999999999994E-2</v>
      </c>
      <c r="H97" s="57">
        <f t="shared" si="4"/>
        <v>0.58903249955929504</v>
      </c>
      <c r="I97" s="58">
        <f t="shared" si="5"/>
        <v>2.5244249981112645</v>
      </c>
    </row>
    <row r="98" spans="1:11" ht="16.5" customHeight="1">
      <c r="A98" s="60">
        <v>7</v>
      </c>
      <c r="B98" s="90" t="s">
        <v>311</v>
      </c>
      <c r="C98" s="79" t="s">
        <v>335</v>
      </c>
      <c r="D98" s="62">
        <v>14</v>
      </c>
      <c r="E98" s="63">
        <v>10</v>
      </c>
      <c r="F98" s="64">
        <v>17</v>
      </c>
      <c r="G98" s="57">
        <f t="shared" si="3"/>
        <v>8.5084999999999994E-2</v>
      </c>
      <c r="H98" s="57">
        <f t="shared" si="4"/>
        <v>0.58903249955929504</v>
      </c>
      <c r="I98" s="58">
        <f t="shared" si="5"/>
        <v>2.5244249981112645</v>
      </c>
    </row>
    <row r="99" spans="1:11" ht="16.5" customHeight="1">
      <c r="A99" s="60">
        <v>7</v>
      </c>
      <c r="B99" s="90" t="s">
        <v>311</v>
      </c>
      <c r="C99" s="59" t="s">
        <v>221</v>
      </c>
      <c r="D99" s="62">
        <v>14</v>
      </c>
      <c r="E99" s="63">
        <v>10</v>
      </c>
      <c r="F99" s="64">
        <v>17</v>
      </c>
      <c r="G99" s="57">
        <f t="shared" si="3"/>
        <v>8.5084999999999994E-2</v>
      </c>
      <c r="H99" s="57">
        <f t="shared" si="4"/>
        <v>0.58903249955929504</v>
      </c>
      <c r="I99" s="58">
        <f t="shared" si="5"/>
        <v>2.5244249981112645</v>
      </c>
    </row>
    <row r="100" spans="1:11" ht="16.5" customHeight="1">
      <c r="A100" s="60">
        <v>7</v>
      </c>
      <c r="B100" s="90" t="s">
        <v>311</v>
      </c>
      <c r="C100" s="59" t="s">
        <v>334</v>
      </c>
      <c r="D100" s="62">
        <v>14</v>
      </c>
      <c r="E100" s="63">
        <v>10</v>
      </c>
      <c r="F100" s="64">
        <v>17</v>
      </c>
      <c r="G100" s="57">
        <f t="shared" si="3"/>
        <v>8.5084999999999994E-2</v>
      </c>
      <c r="H100" s="57">
        <f t="shared" si="4"/>
        <v>0.58903249955929504</v>
      </c>
      <c r="I100" s="58">
        <f t="shared" si="5"/>
        <v>2.5244249981112645</v>
      </c>
    </row>
    <row r="101" spans="1:11" ht="16.5" customHeight="1">
      <c r="A101" s="60">
        <v>8</v>
      </c>
      <c r="B101" s="92" t="s">
        <v>313</v>
      </c>
      <c r="C101" s="59" t="s">
        <v>339</v>
      </c>
      <c r="D101" s="62">
        <v>11</v>
      </c>
      <c r="E101" s="63">
        <v>9</v>
      </c>
      <c r="F101" s="64">
        <v>13</v>
      </c>
      <c r="G101" s="57">
        <f t="shared" si="3"/>
        <v>6.5064999999999998E-2</v>
      </c>
      <c r="H101" s="57">
        <f t="shared" si="4"/>
        <v>0.45420096428103252</v>
      </c>
      <c r="I101" s="58">
        <f t="shared" si="5"/>
        <v>2.4774598051692682</v>
      </c>
    </row>
    <row r="102" spans="1:11" ht="16.5" customHeight="1">
      <c r="A102" s="71">
        <v>3</v>
      </c>
      <c r="B102" s="89" t="s">
        <v>397</v>
      </c>
      <c r="C102" s="59" t="s">
        <v>440</v>
      </c>
      <c r="D102" s="74">
        <v>10.5</v>
      </c>
      <c r="E102" s="75">
        <v>10</v>
      </c>
      <c r="F102" s="76">
        <v>11</v>
      </c>
      <c r="G102" s="72">
        <f t="shared" si="3"/>
        <v>5.5054999999999993E-2</v>
      </c>
      <c r="H102" s="72">
        <f t="shared" si="4"/>
        <v>0.4323700348712517</v>
      </c>
      <c r="I102" s="73">
        <f t="shared" si="5"/>
        <v>2.4706859135500099</v>
      </c>
    </row>
    <row r="103" spans="1:11" ht="16.5" customHeight="1">
      <c r="A103" s="71">
        <v>6</v>
      </c>
      <c r="B103" s="87" t="s">
        <v>321</v>
      </c>
      <c r="C103" s="59" t="s">
        <v>449</v>
      </c>
      <c r="D103" s="74">
        <v>7.5</v>
      </c>
      <c r="E103" s="75">
        <v>8</v>
      </c>
      <c r="F103" s="76">
        <v>9</v>
      </c>
      <c r="G103" s="72">
        <f t="shared" si="3"/>
        <v>4.5044999999999995E-2</v>
      </c>
      <c r="H103" s="72">
        <f t="shared" si="4"/>
        <v>0.30838682840143772</v>
      </c>
      <c r="I103" s="73">
        <f t="shared" si="5"/>
        <v>2.4670946272115017</v>
      </c>
    </row>
    <row r="104" spans="1:11" ht="16.5" customHeight="1">
      <c r="A104" s="60">
        <v>5</v>
      </c>
      <c r="B104" s="91" t="s">
        <v>404</v>
      </c>
      <c r="C104" s="81" t="s">
        <v>353</v>
      </c>
      <c r="D104" s="62">
        <v>7.5</v>
      </c>
      <c r="E104" s="63">
        <v>9</v>
      </c>
      <c r="F104" s="64">
        <v>8</v>
      </c>
      <c r="G104" s="57">
        <f t="shared" si="3"/>
        <v>4.0039999999999999E-2</v>
      </c>
      <c r="H104" s="57">
        <f t="shared" si="4"/>
        <v>0.30772566114478672</v>
      </c>
      <c r="I104" s="58">
        <f t="shared" si="5"/>
        <v>2.4618052891582938</v>
      </c>
    </row>
    <row r="105" spans="1:11" ht="16.5" customHeight="1">
      <c r="A105" s="71">
        <v>10</v>
      </c>
      <c r="B105" s="89" t="s">
        <v>397</v>
      </c>
      <c r="C105" s="59" t="s">
        <v>447</v>
      </c>
      <c r="D105" s="74">
        <v>15</v>
      </c>
      <c r="E105" s="75">
        <v>9</v>
      </c>
      <c r="F105" s="76">
        <v>20</v>
      </c>
      <c r="G105" s="72">
        <f t="shared" si="3"/>
        <v>0.10009999999999999</v>
      </c>
      <c r="H105" s="72">
        <f t="shared" si="4"/>
        <v>0.61296675934674938</v>
      </c>
      <c r="I105" s="73">
        <f t="shared" si="5"/>
        <v>2.4518670373869975</v>
      </c>
    </row>
    <row r="106" spans="1:11" ht="16.5" customHeight="1">
      <c r="A106" s="60">
        <v>7</v>
      </c>
      <c r="B106" s="89" t="s">
        <v>398</v>
      </c>
      <c r="C106" s="59" t="s">
        <v>371</v>
      </c>
      <c r="D106" s="62">
        <v>12.5</v>
      </c>
      <c r="E106" s="63">
        <v>8</v>
      </c>
      <c r="F106" s="64">
        <v>17</v>
      </c>
      <c r="G106" s="57">
        <f t="shared" si="3"/>
        <v>8.5084999999999994E-2</v>
      </c>
      <c r="H106" s="57">
        <f t="shared" si="4"/>
        <v>0.5090401436899652</v>
      </c>
      <c r="I106" s="58">
        <f t="shared" si="5"/>
        <v>2.4433926897118328</v>
      </c>
      <c r="K106" s="59"/>
    </row>
    <row r="107" spans="1:11" ht="16.5" customHeight="1">
      <c r="A107" s="71">
        <v>10</v>
      </c>
      <c r="B107" s="89" t="s">
        <v>402</v>
      </c>
      <c r="C107" s="59" t="s">
        <v>464</v>
      </c>
      <c r="D107" s="74">
        <v>13</v>
      </c>
      <c r="E107" s="75">
        <v>9</v>
      </c>
      <c r="F107" s="76">
        <v>16</v>
      </c>
      <c r="G107" s="72">
        <f t="shared" si="3"/>
        <v>8.0079999999999998E-2</v>
      </c>
      <c r="H107" s="72">
        <f t="shared" si="4"/>
        <v>0.52820802580032056</v>
      </c>
      <c r="I107" s="73">
        <f t="shared" si="5"/>
        <v>2.4378831960014797</v>
      </c>
    </row>
    <row r="108" spans="1:11" ht="16.5" customHeight="1">
      <c r="A108" s="71">
        <v>9</v>
      </c>
      <c r="B108" s="89" t="s">
        <v>397</v>
      </c>
      <c r="C108" s="59" t="s">
        <v>446</v>
      </c>
      <c r="D108" s="74">
        <v>16</v>
      </c>
      <c r="E108" s="75">
        <v>9</v>
      </c>
      <c r="F108" s="76">
        <v>22</v>
      </c>
      <c r="G108" s="72">
        <f t="shared" si="3"/>
        <v>0.11010999999999999</v>
      </c>
      <c r="H108" s="72">
        <f t="shared" si="4"/>
        <v>0.65003312596813845</v>
      </c>
      <c r="I108" s="73">
        <f t="shared" si="5"/>
        <v>2.4376242223805193</v>
      </c>
    </row>
    <row r="109" spans="1:11" ht="16.5" customHeight="1">
      <c r="A109" s="71">
        <v>7</v>
      </c>
      <c r="B109" s="91" t="s">
        <v>318</v>
      </c>
      <c r="C109" s="59" t="s">
        <v>424</v>
      </c>
      <c r="D109" s="74">
        <v>6.5</v>
      </c>
      <c r="E109" s="75">
        <v>12</v>
      </c>
      <c r="F109" s="76">
        <v>5</v>
      </c>
      <c r="G109" s="72">
        <f t="shared" si="3"/>
        <v>2.5024999999999999E-2</v>
      </c>
      <c r="H109" s="72">
        <f t="shared" si="4"/>
        <v>0.26222869856658926</v>
      </c>
      <c r="I109" s="73">
        <f t="shared" si="5"/>
        <v>2.4205726021531317</v>
      </c>
    </row>
    <row r="110" spans="1:11" ht="16.5" customHeight="1">
      <c r="A110" s="71">
        <v>7</v>
      </c>
      <c r="B110" s="89" t="s">
        <v>401</v>
      </c>
      <c r="C110" s="59" t="s">
        <v>419</v>
      </c>
      <c r="D110" s="74">
        <v>7.5</v>
      </c>
      <c r="E110" s="75">
        <v>10</v>
      </c>
      <c r="F110" s="76">
        <v>7</v>
      </c>
      <c r="G110" s="72">
        <f t="shared" si="3"/>
        <v>3.5034999999999997E-2</v>
      </c>
      <c r="H110" s="72">
        <f t="shared" si="4"/>
        <v>0.29997167278642045</v>
      </c>
      <c r="I110" s="73">
        <f t="shared" si="5"/>
        <v>2.3997733822913636</v>
      </c>
    </row>
    <row r="111" spans="1:11" ht="16.5" customHeight="1">
      <c r="A111" s="60">
        <v>8</v>
      </c>
      <c r="B111" s="140" t="s">
        <v>312</v>
      </c>
      <c r="C111" s="59" t="s">
        <v>273</v>
      </c>
      <c r="D111" s="62">
        <v>12</v>
      </c>
      <c r="E111" s="63">
        <v>9</v>
      </c>
      <c r="F111" s="64">
        <v>14</v>
      </c>
      <c r="G111" s="57">
        <f t="shared" si="3"/>
        <v>7.0069999999999993E-2</v>
      </c>
      <c r="H111" s="57">
        <f t="shared" si="4"/>
        <v>0.47994134743020689</v>
      </c>
      <c r="I111" s="58">
        <f t="shared" si="5"/>
        <v>2.3997067371510346</v>
      </c>
    </row>
    <row r="112" spans="1:11" ht="16.5" customHeight="1">
      <c r="A112" s="60">
        <v>8</v>
      </c>
      <c r="B112" s="91" t="s">
        <v>404</v>
      </c>
      <c r="C112" s="82" t="s">
        <v>356</v>
      </c>
      <c r="D112" s="62">
        <v>10.5</v>
      </c>
      <c r="E112" s="63">
        <v>8</v>
      </c>
      <c r="F112" s="64">
        <v>13</v>
      </c>
      <c r="G112" s="57">
        <f t="shared" si="3"/>
        <v>6.5064999999999998E-2</v>
      </c>
      <c r="H112" s="57">
        <f t="shared" si="4"/>
        <v>0.41621713197284571</v>
      </c>
      <c r="I112" s="58">
        <f t="shared" si="5"/>
        <v>2.3783836112734043</v>
      </c>
    </row>
    <row r="113" spans="1:9" ht="16.5" customHeight="1">
      <c r="A113" s="60">
        <v>6</v>
      </c>
      <c r="B113" s="89" t="s">
        <v>398</v>
      </c>
      <c r="C113" s="59" t="s">
        <v>377</v>
      </c>
      <c r="D113" s="62">
        <v>8.5</v>
      </c>
      <c r="E113" s="63">
        <v>10</v>
      </c>
      <c r="F113" s="64">
        <v>8</v>
      </c>
      <c r="G113" s="57">
        <f t="shared" si="3"/>
        <v>4.0039999999999999E-2</v>
      </c>
      <c r="H113" s="57">
        <f t="shared" si="4"/>
        <v>0.33544432567254934</v>
      </c>
      <c r="I113" s="58">
        <f t="shared" si="5"/>
        <v>2.367842298865054</v>
      </c>
    </row>
    <row r="114" spans="1:9" ht="16.5" customHeight="1">
      <c r="A114" s="60">
        <v>8</v>
      </c>
      <c r="B114" s="92" t="s">
        <v>313</v>
      </c>
      <c r="C114" s="59" t="s">
        <v>289</v>
      </c>
      <c r="D114" s="62">
        <v>12.5</v>
      </c>
      <c r="E114" s="63">
        <v>12</v>
      </c>
      <c r="F114" s="64">
        <v>11</v>
      </c>
      <c r="G114" s="57">
        <f t="shared" si="3"/>
        <v>5.5054999999999993E-2</v>
      </c>
      <c r="H114" s="57">
        <f t="shared" si="4"/>
        <v>0.49315125380869407</v>
      </c>
      <c r="I114" s="58">
        <f t="shared" si="5"/>
        <v>2.3671260182817315</v>
      </c>
    </row>
    <row r="115" spans="1:9" ht="16.5" customHeight="1">
      <c r="A115" s="60">
        <v>10</v>
      </c>
      <c r="B115" s="90" t="s">
        <v>311</v>
      </c>
      <c r="C115" s="59" t="s">
        <v>247</v>
      </c>
      <c r="D115" s="62">
        <v>18.5</v>
      </c>
      <c r="E115" s="63">
        <v>9</v>
      </c>
      <c r="F115" s="64">
        <v>27</v>
      </c>
      <c r="G115" s="57">
        <f t="shared" si="3"/>
        <v>0.13513500000000001</v>
      </c>
      <c r="H115" s="57">
        <f t="shared" si="4"/>
        <v>0.72927092525565773</v>
      </c>
      <c r="I115" s="58">
        <f t="shared" si="5"/>
        <v>2.36520300082916</v>
      </c>
    </row>
    <row r="116" spans="1:9" ht="16.5" customHeight="1">
      <c r="A116" s="60">
        <v>8</v>
      </c>
      <c r="B116" s="90" t="s">
        <v>311</v>
      </c>
      <c r="C116" s="59" t="s">
        <v>222</v>
      </c>
      <c r="D116" s="62">
        <v>15</v>
      </c>
      <c r="E116" s="63">
        <v>10</v>
      </c>
      <c r="F116" s="64">
        <v>17</v>
      </c>
      <c r="G116" s="57">
        <f t="shared" si="3"/>
        <v>8.5084999999999994E-2</v>
      </c>
      <c r="H116" s="57">
        <f t="shared" si="4"/>
        <v>0.58903249955929504</v>
      </c>
      <c r="I116" s="58">
        <f t="shared" si="5"/>
        <v>2.3561299982371802</v>
      </c>
    </row>
    <row r="117" spans="1:9" ht="16.5" customHeight="1">
      <c r="A117" s="60">
        <v>5</v>
      </c>
      <c r="B117" s="90" t="s">
        <v>311</v>
      </c>
      <c r="C117" s="59" t="s">
        <v>225</v>
      </c>
      <c r="D117" s="62">
        <v>8.5</v>
      </c>
      <c r="E117" s="63">
        <v>6</v>
      </c>
      <c r="F117" s="64">
        <v>13</v>
      </c>
      <c r="G117" s="57">
        <f t="shared" si="3"/>
        <v>6.5064999999999998E-2</v>
      </c>
      <c r="H117" s="57">
        <f t="shared" si="4"/>
        <v>0.33213526933748416</v>
      </c>
      <c r="I117" s="58">
        <f t="shared" si="5"/>
        <v>2.3444842541469471</v>
      </c>
    </row>
    <row r="118" spans="1:9" ht="16.5" customHeight="1">
      <c r="A118" s="60">
        <v>6</v>
      </c>
      <c r="B118" s="91" t="s">
        <v>404</v>
      </c>
      <c r="C118" s="59" t="s">
        <v>361</v>
      </c>
      <c r="D118" s="62">
        <v>7.9</v>
      </c>
      <c r="E118" s="63">
        <v>9</v>
      </c>
      <c r="F118" s="64">
        <v>8</v>
      </c>
      <c r="G118" s="57">
        <f t="shared" si="3"/>
        <v>4.0039999999999999E-2</v>
      </c>
      <c r="H118" s="57">
        <f t="shared" si="4"/>
        <v>0.30772566114478672</v>
      </c>
      <c r="I118" s="58">
        <f t="shared" si="5"/>
        <v>2.3371569200869877</v>
      </c>
    </row>
    <row r="119" spans="1:9" ht="16.5" customHeight="1">
      <c r="A119" s="60">
        <v>7</v>
      </c>
      <c r="B119" s="89" t="s">
        <v>399</v>
      </c>
      <c r="C119" s="59" t="s">
        <v>389</v>
      </c>
      <c r="D119" s="62">
        <v>12</v>
      </c>
      <c r="E119" s="63">
        <v>8</v>
      </c>
      <c r="F119" s="64">
        <v>15</v>
      </c>
      <c r="G119" s="57">
        <f t="shared" si="3"/>
        <v>7.5074999999999989E-2</v>
      </c>
      <c r="H119" s="57">
        <f t="shared" si="4"/>
        <v>0.464385721538082</v>
      </c>
      <c r="I119" s="58">
        <f t="shared" si="5"/>
        <v>2.3219286076904102</v>
      </c>
    </row>
    <row r="120" spans="1:9" ht="16.5" customHeight="1">
      <c r="A120" s="71">
        <v>7</v>
      </c>
      <c r="B120" s="89" t="s">
        <v>402</v>
      </c>
      <c r="C120" s="59" t="s">
        <v>461</v>
      </c>
      <c r="D120" s="74">
        <v>12</v>
      </c>
      <c r="E120" s="75">
        <v>8</v>
      </c>
      <c r="F120" s="76">
        <v>15</v>
      </c>
      <c r="G120" s="72">
        <f t="shared" si="3"/>
        <v>7.5074999999999989E-2</v>
      </c>
      <c r="H120" s="72">
        <f t="shared" si="4"/>
        <v>0.464385721538082</v>
      </c>
      <c r="I120" s="73">
        <f t="shared" si="5"/>
        <v>2.3219286076904102</v>
      </c>
    </row>
    <row r="121" spans="1:9" ht="16.5" customHeight="1">
      <c r="A121" s="60">
        <v>10</v>
      </c>
      <c r="B121" s="92" t="s">
        <v>313</v>
      </c>
      <c r="C121" s="59" t="s">
        <v>307</v>
      </c>
      <c r="D121" s="62">
        <v>21</v>
      </c>
      <c r="E121" s="63">
        <v>9</v>
      </c>
      <c r="F121" s="64">
        <v>33</v>
      </c>
      <c r="G121" s="57">
        <f t="shared" si="3"/>
        <v>0.16516499999999998</v>
      </c>
      <c r="H121" s="57">
        <f t="shared" si="4"/>
        <v>0.8030273920858253</v>
      </c>
      <c r="I121" s="58">
        <f t="shared" si="5"/>
        <v>2.2943639773880724</v>
      </c>
    </row>
    <row r="122" spans="1:9" ht="16.5" customHeight="1">
      <c r="A122" s="60">
        <v>9</v>
      </c>
      <c r="B122" s="89" t="s">
        <v>398</v>
      </c>
      <c r="C122" s="59" t="s">
        <v>373</v>
      </c>
      <c r="D122" s="62">
        <v>18</v>
      </c>
      <c r="E122" s="63">
        <v>9</v>
      </c>
      <c r="F122" s="64">
        <v>24</v>
      </c>
      <c r="G122" s="57">
        <f t="shared" si="3"/>
        <v>0.12011999999999998</v>
      </c>
      <c r="H122" s="57">
        <f t="shared" si="4"/>
        <v>0.68390981166789011</v>
      </c>
      <c r="I122" s="58">
        <f t="shared" si="5"/>
        <v>2.2796993722263004</v>
      </c>
    </row>
    <row r="123" spans="1:9" ht="16.5" customHeight="1">
      <c r="A123" s="60">
        <v>4</v>
      </c>
      <c r="B123" s="90" t="s">
        <v>311</v>
      </c>
      <c r="C123" s="59" t="s">
        <v>234</v>
      </c>
      <c r="D123" s="62">
        <v>6</v>
      </c>
      <c r="E123" s="63">
        <v>5</v>
      </c>
      <c r="F123" s="64">
        <v>10</v>
      </c>
      <c r="G123" s="57">
        <f t="shared" si="3"/>
        <v>5.0049999999999997E-2</v>
      </c>
      <c r="H123" s="57">
        <f t="shared" si="4"/>
        <v>0.22642266762925334</v>
      </c>
      <c r="I123" s="58">
        <f t="shared" si="5"/>
        <v>2.2642266762925334</v>
      </c>
    </row>
    <row r="124" spans="1:9" ht="16.5" customHeight="1">
      <c r="A124" s="71">
        <v>11</v>
      </c>
      <c r="B124" s="92" t="s">
        <v>313</v>
      </c>
      <c r="C124" s="59" t="s">
        <v>465</v>
      </c>
      <c r="D124" s="74">
        <v>14</v>
      </c>
      <c r="E124" s="75">
        <v>9</v>
      </c>
      <c r="F124" s="76">
        <v>16</v>
      </c>
      <c r="G124" s="72">
        <f t="shared" si="3"/>
        <v>8.0079999999999998E-2</v>
      </c>
      <c r="H124" s="72">
        <f t="shared" si="4"/>
        <v>0.52820802580032056</v>
      </c>
      <c r="I124" s="73">
        <f t="shared" si="5"/>
        <v>2.2637486820013737</v>
      </c>
    </row>
    <row r="125" spans="1:9" ht="16.5" customHeight="1">
      <c r="A125" s="60">
        <v>6</v>
      </c>
      <c r="B125" s="90" t="s">
        <v>311</v>
      </c>
      <c r="C125" s="77" t="s">
        <v>220</v>
      </c>
      <c r="D125" s="62">
        <v>11</v>
      </c>
      <c r="E125" s="63">
        <v>6</v>
      </c>
      <c r="F125" s="64">
        <v>17</v>
      </c>
      <c r="G125" s="57">
        <f t="shared" si="3"/>
        <v>8.5084999999999994E-2</v>
      </c>
      <c r="H125" s="57">
        <f t="shared" si="4"/>
        <v>0.41347775614984916</v>
      </c>
      <c r="I125" s="58">
        <f t="shared" si="5"/>
        <v>2.2553332153628136</v>
      </c>
    </row>
    <row r="126" spans="1:9" ht="16.5" customHeight="1">
      <c r="A126" s="60">
        <v>8</v>
      </c>
      <c r="B126" s="140" t="s">
        <v>312</v>
      </c>
      <c r="C126" s="59" t="s">
        <v>270</v>
      </c>
      <c r="D126" s="62">
        <v>15.5</v>
      </c>
      <c r="E126" s="63">
        <v>12</v>
      </c>
      <c r="F126" s="64">
        <v>14</v>
      </c>
      <c r="G126" s="57">
        <f t="shared" si="3"/>
        <v>7.0069999999999993E-2</v>
      </c>
      <c r="H126" s="57">
        <f t="shared" si="4"/>
        <v>0.58178163301838304</v>
      </c>
      <c r="I126" s="58">
        <f t="shared" si="5"/>
        <v>2.2520579342647085</v>
      </c>
    </row>
    <row r="127" spans="1:9" ht="16.5" customHeight="1">
      <c r="A127" s="60">
        <v>10</v>
      </c>
      <c r="B127" s="140" t="s">
        <v>312</v>
      </c>
      <c r="C127" s="59" t="s">
        <v>279</v>
      </c>
      <c r="D127" s="62">
        <v>22</v>
      </c>
      <c r="E127" s="63">
        <v>12</v>
      </c>
      <c r="F127" s="64">
        <v>27</v>
      </c>
      <c r="G127" s="57">
        <f t="shared" si="3"/>
        <v>0.13513500000000001</v>
      </c>
      <c r="H127" s="57">
        <f t="shared" si="4"/>
        <v>0.82486220994567261</v>
      </c>
      <c r="I127" s="58">
        <f t="shared" si="5"/>
        <v>2.2496242089427434</v>
      </c>
    </row>
    <row r="128" spans="1:9" ht="16.5" customHeight="1">
      <c r="A128" s="71">
        <v>6</v>
      </c>
      <c r="B128" s="91" t="s">
        <v>618</v>
      </c>
      <c r="C128" s="59" t="s">
        <v>431</v>
      </c>
      <c r="D128" s="74">
        <v>6.7</v>
      </c>
      <c r="E128" s="75">
        <v>8</v>
      </c>
      <c r="F128" s="76">
        <v>7</v>
      </c>
      <c r="G128" s="72">
        <f t="shared" si="3"/>
        <v>3.5034999999999997E-2</v>
      </c>
      <c r="H128" s="72">
        <f t="shared" si="4"/>
        <v>0.24821701604530422</v>
      </c>
      <c r="I128" s="73">
        <f t="shared" si="5"/>
        <v>2.2228389496594407</v>
      </c>
    </row>
    <row r="129" spans="1:9" ht="16.5" customHeight="1">
      <c r="A129" s="60">
        <v>9</v>
      </c>
      <c r="B129" s="92" t="s">
        <v>313</v>
      </c>
      <c r="C129" s="59" t="s">
        <v>305</v>
      </c>
      <c r="D129" s="62">
        <v>18.5</v>
      </c>
      <c r="E129" s="63">
        <v>9</v>
      </c>
      <c r="F129" s="64">
        <v>24</v>
      </c>
      <c r="G129" s="57">
        <f t="shared" si="3"/>
        <v>0.12011999999999998</v>
      </c>
      <c r="H129" s="57">
        <f t="shared" si="4"/>
        <v>0.68390981166789011</v>
      </c>
      <c r="I129" s="58">
        <f t="shared" si="5"/>
        <v>2.2180858756796438</v>
      </c>
    </row>
    <row r="130" spans="1:9" ht="16.5" customHeight="1">
      <c r="A130" s="60">
        <v>7</v>
      </c>
      <c r="B130" s="140" t="s">
        <v>312</v>
      </c>
      <c r="C130" s="59" t="s">
        <v>259</v>
      </c>
      <c r="D130" s="62">
        <v>13</v>
      </c>
      <c r="E130" s="63">
        <v>9</v>
      </c>
      <c r="F130" s="64">
        <v>14</v>
      </c>
      <c r="G130" s="57">
        <f t="shared" si="3"/>
        <v>7.0069999999999993E-2</v>
      </c>
      <c r="H130" s="57">
        <f t="shared" si="4"/>
        <v>0.47994134743020689</v>
      </c>
      <c r="I130" s="58">
        <f t="shared" si="5"/>
        <v>2.2151139112163394</v>
      </c>
    </row>
    <row r="131" spans="1:9" ht="16.5" customHeight="1">
      <c r="A131" s="60">
        <v>5</v>
      </c>
      <c r="B131" s="90" t="s">
        <v>311</v>
      </c>
      <c r="C131" s="59" t="s">
        <v>235</v>
      </c>
      <c r="D131" s="62">
        <v>9</v>
      </c>
      <c r="E131" s="63">
        <v>6</v>
      </c>
      <c r="F131" s="64">
        <v>13</v>
      </c>
      <c r="G131" s="57">
        <f t="shared" ref="G131:G194" si="6">S$18*S$19*S$20*((F131/100*S$21)+S$22/100+(S$26/100+S$27/100)*S$25)</f>
        <v>6.5064999999999998E-2</v>
      </c>
      <c r="H131" s="57">
        <f t="shared" ref="H131:H194" si="7">1-((1-G131)^E131)</f>
        <v>0.33213526933748416</v>
      </c>
      <c r="I131" s="58">
        <f t="shared" ref="I131:I194" si="8">H131*60/D131</f>
        <v>2.2142351289165614</v>
      </c>
    </row>
    <row r="132" spans="1:9" ht="16.5" customHeight="1">
      <c r="A132" s="60">
        <v>8</v>
      </c>
      <c r="B132" s="90" t="s">
        <v>311</v>
      </c>
      <c r="C132" s="59" t="s">
        <v>243</v>
      </c>
      <c r="D132" s="62">
        <v>16</v>
      </c>
      <c r="E132" s="63">
        <v>10</v>
      </c>
      <c r="F132" s="64">
        <v>17</v>
      </c>
      <c r="G132" s="57">
        <f t="shared" si="6"/>
        <v>8.5084999999999994E-2</v>
      </c>
      <c r="H132" s="57">
        <f t="shared" si="7"/>
        <v>0.58903249955929504</v>
      </c>
      <c r="I132" s="58">
        <f t="shared" si="8"/>
        <v>2.2088718733473565</v>
      </c>
    </row>
    <row r="133" spans="1:9" ht="16.5" customHeight="1">
      <c r="A133" s="60">
        <v>8</v>
      </c>
      <c r="B133" s="90" t="s">
        <v>311</v>
      </c>
      <c r="C133" s="59" t="s">
        <v>242</v>
      </c>
      <c r="D133" s="62">
        <v>16</v>
      </c>
      <c r="E133" s="63">
        <v>10</v>
      </c>
      <c r="F133" s="64">
        <v>17</v>
      </c>
      <c r="G133" s="57">
        <f t="shared" si="6"/>
        <v>8.5084999999999994E-2</v>
      </c>
      <c r="H133" s="57">
        <f t="shared" si="7"/>
        <v>0.58903249955929504</v>
      </c>
      <c r="I133" s="58">
        <f t="shared" si="8"/>
        <v>2.2088718733473565</v>
      </c>
    </row>
    <row r="134" spans="1:9" ht="16.5" customHeight="1">
      <c r="A134" s="60">
        <v>8</v>
      </c>
      <c r="B134" s="90" t="s">
        <v>311</v>
      </c>
      <c r="C134" s="59" t="s">
        <v>244</v>
      </c>
      <c r="D134" s="62">
        <v>16</v>
      </c>
      <c r="E134" s="63">
        <v>10</v>
      </c>
      <c r="F134" s="64">
        <v>17</v>
      </c>
      <c r="G134" s="57">
        <f t="shared" si="6"/>
        <v>8.5084999999999994E-2</v>
      </c>
      <c r="H134" s="57">
        <f t="shared" si="7"/>
        <v>0.58903249955929504</v>
      </c>
      <c r="I134" s="58">
        <f t="shared" si="8"/>
        <v>2.2088718733473565</v>
      </c>
    </row>
    <row r="135" spans="1:9" ht="16.5" customHeight="1">
      <c r="A135" s="60">
        <v>2</v>
      </c>
      <c r="B135" s="91" t="s">
        <v>404</v>
      </c>
      <c r="C135" s="81" t="s">
        <v>350</v>
      </c>
      <c r="D135" s="62">
        <v>5</v>
      </c>
      <c r="E135" s="63">
        <v>10</v>
      </c>
      <c r="F135" s="64">
        <v>4</v>
      </c>
      <c r="G135" s="57">
        <f t="shared" si="6"/>
        <v>2.002E-2</v>
      </c>
      <c r="H135" s="57">
        <f t="shared" si="7"/>
        <v>0.18309392735197838</v>
      </c>
      <c r="I135" s="58">
        <f t="shared" si="8"/>
        <v>2.1971271282237406</v>
      </c>
    </row>
    <row r="136" spans="1:9" ht="16.5" customHeight="1">
      <c r="A136" s="60">
        <v>1</v>
      </c>
      <c r="B136" s="140" t="s">
        <v>312</v>
      </c>
      <c r="C136" s="59" t="s">
        <v>249</v>
      </c>
      <c r="D136" s="62">
        <v>6</v>
      </c>
      <c r="E136" s="63">
        <v>4</v>
      </c>
      <c r="F136" s="64">
        <v>12</v>
      </c>
      <c r="G136" s="57">
        <f t="shared" si="6"/>
        <v>6.0059999999999988E-2</v>
      </c>
      <c r="H136" s="57">
        <f t="shared" si="7"/>
        <v>0.21945036107505211</v>
      </c>
      <c r="I136" s="58">
        <f t="shared" si="8"/>
        <v>2.1945036107505209</v>
      </c>
    </row>
    <row r="137" spans="1:9" ht="16.5" customHeight="1">
      <c r="A137" s="60">
        <v>9</v>
      </c>
      <c r="B137" s="90" t="s">
        <v>311</v>
      </c>
      <c r="C137" s="59" t="s">
        <v>246</v>
      </c>
      <c r="D137" s="62">
        <v>20</v>
      </c>
      <c r="E137" s="63">
        <v>9</v>
      </c>
      <c r="F137" s="64">
        <v>27</v>
      </c>
      <c r="G137" s="57">
        <f t="shared" si="6"/>
        <v>0.13513500000000001</v>
      </c>
      <c r="H137" s="57">
        <f t="shared" si="7"/>
        <v>0.72927092525565773</v>
      </c>
      <c r="I137" s="58">
        <f t="shared" si="8"/>
        <v>2.187812775766973</v>
      </c>
    </row>
    <row r="138" spans="1:9" ht="16.5" customHeight="1">
      <c r="A138" s="60">
        <v>9</v>
      </c>
      <c r="B138" s="140" t="s">
        <v>312</v>
      </c>
      <c r="C138" s="59" t="s">
        <v>275</v>
      </c>
      <c r="D138" s="62">
        <v>20</v>
      </c>
      <c r="E138" s="63">
        <v>9</v>
      </c>
      <c r="F138" s="64">
        <v>27</v>
      </c>
      <c r="G138" s="57">
        <f t="shared" si="6"/>
        <v>0.13513500000000001</v>
      </c>
      <c r="H138" s="57">
        <f t="shared" si="7"/>
        <v>0.72927092525565773</v>
      </c>
      <c r="I138" s="58">
        <f t="shared" si="8"/>
        <v>2.187812775766973</v>
      </c>
    </row>
    <row r="139" spans="1:9" ht="16.5" customHeight="1">
      <c r="A139" s="60">
        <v>9</v>
      </c>
      <c r="B139" s="91" t="s">
        <v>404</v>
      </c>
      <c r="C139" s="59" t="s">
        <v>367</v>
      </c>
      <c r="D139" s="62">
        <v>20</v>
      </c>
      <c r="E139" s="63">
        <v>9</v>
      </c>
      <c r="F139" s="64">
        <v>27</v>
      </c>
      <c r="G139" s="57">
        <f t="shared" si="6"/>
        <v>0.13513500000000001</v>
      </c>
      <c r="H139" s="57">
        <f t="shared" si="7"/>
        <v>0.72927092525565773</v>
      </c>
      <c r="I139" s="58">
        <f t="shared" si="8"/>
        <v>2.187812775766973</v>
      </c>
    </row>
    <row r="140" spans="1:9" ht="16.5" customHeight="1">
      <c r="A140" s="71">
        <v>4</v>
      </c>
      <c r="B140" s="89" t="s">
        <v>397</v>
      </c>
      <c r="C140" s="59" t="s">
        <v>441</v>
      </c>
      <c r="D140" s="74">
        <v>9</v>
      </c>
      <c r="E140" s="75">
        <v>7</v>
      </c>
      <c r="F140" s="76">
        <v>11</v>
      </c>
      <c r="G140" s="72">
        <f t="shared" si="6"/>
        <v>5.5054999999999993E-2</v>
      </c>
      <c r="H140" s="72">
        <f t="shared" si="7"/>
        <v>0.32726237196545793</v>
      </c>
      <c r="I140" s="73">
        <f t="shared" si="8"/>
        <v>2.1817491464363865</v>
      </c>
    </row>
    <row r="141" spans="1:9" ht="16.5" customHeight="1">
      <c r="A141" s="60">
        <v>6</v>
      </c>
      <c r="B141" s="89" t="s">
        <v>398</v>
      </c>
      <c r="C141" s="59" t="s">
        <v>370</v>
      </c>
      <c r="D141" s="62">
        <v>14</v>
      </c>
      <c r="E141" s="63">
        <v>8</v>
      </c>
      <c r="F141" s="64">
        <v>17</v>
      </c>
      <c r="G141" s="57">
        <f t="shared" si="6"/>
        <v>8.5084999999999994E-2</v>
      </c>
      <c r="H141" s="57">
        <f t="shared" si="7"/>
        <v>0.5090401436899652</v>
      </c>
      <c r="I141" s="58">
        <f t="shared" si="8"/>
        <v>2.1816006158141366</v>
      </c>
    </row>
    <row r="142" spans="1:9" ht="16.5" customHeight="1">
      <c r="A142" s="60">
        <v>6</v>
      </c>
      <c r="B142" s="92" t="s">
        <v>313</v>
      </c>
      <c r="C142" s="59" t="s">
        <v>300</v>
      </c>
      <c r="D142" s="62">
        <v>12.5</v>
      </c>
      <c r="E142" s="63">
        <v>9</v>
      </c>
      <c r="F142" s="64">
        <v>13</v>
      </c>
      <c r="G142" s="57">
        <f t="shared" si="6"/>
        <v>6.5064999999999998E-2</v>
      </c>
      <c r="H142" s="57">
        <f t="shared" si="7"/>
        <v>0.45420096428103252</v>
      </c>
      <c r="I142" s="58">
        <f t="shared" si="8"/>
        <v>2.1801646285489564</v>
      </c>
    </row>
    <row r="143" spans="1:9" ht="16.5" customHeight="1">
      <c r="A143" s="60">
        <v>5</v>
      </c>
      <c r="B143" s="89" t="s">
        <v>398</v>
      </c>
      <c r="C143" s="59" t="s">
        <v>369</v>
      </c>
      <c r="D143" s="62">
        <v>11.7</v>
      </c>
      <c r="E143" s="63">
        <v>7</v>
      </c>
      <c r="F143" s="64">
        <v>15</v>
      </c>
      <c r="G143" s="57">
        <f t="shared" si="6"/>
        <v>7.5074999999999989E-2</v>
      </c>
      <c r="H143" s="57">
        <f t="shared" si="7"/>
        <v>0.4209105836020024</v>
      </c>
      <c r="I143" s="58">
        <f t="shared" si="8"/>
        <v>2.1585158133436022</v>
      </c>
    </row>
    <row r="144" spans="1:9" ht="16.5" customHeight="1">
      <c r="A144" s="60">
        <v>9</v>
      </c>
      <c r="B144" s="90" t="s">
        <v>311</v>
      </c>
      <c r="C144" s="78" t="s">
        <v>229</v>
      </c>
      <c r="D144" s="62">
        <v>15</v>
      </c>
      <c r="E144" s="63">
        <v>15</v>
      </c>
      <c r="F144" s="64">
        <v>10</v>
      </c>
      <c r="G144" s="57">
        <f t="shared" si="6"/>
        <v>5.0049999999999997E-2</v>
      </c>
      <c r="H144" s="57">
        <f t="shared" si="7"/>
        <v>0.53707439135301493</v>
      </c>
      <c r="I144" s="58">
        <f t="shared" si="8"/>
        <v>2.1482975654120597</v>
      </c>
    </row>
    <row r="145" spans="1:9" ht="16.5" customHeight="1">
      <c r="A145" s="60">
        <v>8</v>
      </c>
      <c r="B145" s="90" t="s">
        <v>311</v>
      </c>
      <c r="C145" s="59" t="s">
        <v>228</v>
      </c>
      <c r="D145" s="62">
        <v>15</v>
      </c>
      <c r="E145" s="63">
        <v>15</v>
      </c>
      <c r="F145" s="64">
        <v>10</v>
      </c>
      <c r="G145" s="57">
        <f t="shared" si="6"/>
        <v>5.0049999999999997E-2</v>
      </c>
      <c r="H145" s="57">
        <f t="shared" si="7"/>
        <v>0.53707439135301493</v>
      </c>
      <c r="I145" s="58">
        <f t="shared" si="8"/>
        <v>2.1482975654120597</v>
      </c>
    </row>
    <row r="146" spans="1:9" ht="16.5" customHeight="1">
      <c r="A146" s="71">
        <v>6</v>
      </c>
      <c r="B146" s="89" t="s">
        <v>402</v>
      </c>
      <c r="C146" s="59" t="s">
        <v>460</v>
      </c>
      <c r="D146" s="74">
        <v>13</v>
      </c>
      <c r="E146" s="75">
        <v>8</v>
      </c>
      <c r="F146" s="76">
        <v>15</v>
      </c>
      <c r="G146" s="72">
        <f t="shared" si="6"/>
        <v>7.5074999999999989E-2</v>
      </c>
      <c r="H146" s="72">
        <f t="shared" si="7"/>
        <v>0.464385721538082</v>
      </c>
      <c r="I146" s="73">
        <f t="shared" si="8"/>
        <v>2.1433187147911479</v>
      </c>
    </row>
    <row r="147" spans="1:9" ht="16.5" customHeight="1">
      <c r="A147" s="60">
        <v>7</v>
      </c>
      <c r="B147" s="90" t="s">
        <v>311</v>
      </c>
      <c r="C147" s="59" t="s">
        <v>227</v>
      </c>
      <c r="D147" s="62">
        <v>13</v>
      </c>
      <c r="E147" s="63">
        <v>12</v>
      </c>
      <c r="F147" s="64">
        <v>10</v>
      </c>
      <c r="G147" s="57">
        <f t="shared" si="6"/>
        <v>5.0049999999999997E-2</v>
      </c>
      <c r="H147" s="57">
        <f t="shared" si="7"/>
        <v>0.45998109361846418</v>
      </c>
      <c r="I147" s="58">
        <f t="shared" si="8"/>
        <v>2.12298966285445</v>
      </c>
    </row>
    <row r="148" spans="1:9" ht="16.5" customHeight="1">
      <c r="A148" s="60">
        <v>1</v>
      </c>
      <c r="B148" s="90" t="s">
        <v>311</v>
      </c>
      <c r="C148" s="59" t="s">
        <v>216</v>
      </c>
      <c r="D148" s="62">
        <v>4.8</v>
      </c>
      <c r="E148" s="63">
        <v>4</v>
      </c>
      <c r="F148" s="64">
        <v>9</v>
      </c>
      <c r="G148" s="57">
        <f t="shared" si="6"/>
        <v>4.5044999999999995E-2</v>
      </c>
      <c r="H148" s="57">
        <f t="shared" si="7"/>
        <v>0.16836716539174434</v>
      </c>
      <c r="I148" s="58">
        <f t="shared" si="8"/>
        <v>2.1045895673968045</v>
      </c>
    </row>
    <row r="149" spans="1:9" ht="16.5" customHeight="1">
      <c r="A149" s="60">
        <v>6</v>
      </c>
      <c r="B149" s="140" t="s">
        <v>312</v>
      </c>
      <c r="C149" s="59" t="s">
        <v>258</v>
      </c>
      <c r="D149" s="62">
        <v>15</v>
      </c>
      <c r="E149" s="63">
        <v>10</v>
      </c>
      <c r="F149" s="64">
        <v>14</v>
      </c>
      <c r="G149" s="57">
        <f t="shared" si="6"/>
        <v>7.0069999999999993E-2</v>
      </c>
      <c r="H149" s="57">
        <f t="shared" si="7"/>
        <v>0.51638185721577234</v>
      </c>
      <c r="I149" s="58">
        <f t="shared" si="8"/>
        <v>2.0655274288630894</v>
      </c>
    </row>
    <row r="150" spans="1:9" ht="16.5" customHeight="1">
      <c r="A150" s="60">
        <v>10</v>
      </c>
      <c r="B150" s="89" t="s">
        <v>399</v>
      </c>
      <c r="C150" s="59" t="s">
        <v>395</v>
      </c>
      <c r="D150" s="62">
        <v>24</v>
      </c>
      <c r="E150" s="63">
        <v>9</v>
      </c>
      <c r="F150" s="64">
        <v>35</v>
      </c>
      <c r="G150" s="57">
        <f t="shared" si="6"/>
        <v>0.17517499999999997</v>
      </c>
      <c r="H150" s="57">
        <f t="shared" si="7"/>
        <v>0.82329194717125209</v>
      </c>
      <c r="I150" s="58">
        <f t="shared" si="8"/>
        <v>2.0582298679281301</v>
      </c>
    </row>
    <row r="151" spans="1:9" ht="16.5" customHeight="1">
      <c r="A151" s="60">
        <v>10</v>
      </c>
      <c r="B151" s="92" t="s">
        <v>313</v>
      </c>
      <c r="C151" s="59" t="s">
        <v>291</v>
      </c>
      <c r="D151" s="62">
        <v>14</v>
      </c>
      <c r="E151" s="63">
        <v>9</v>
      </c>
      <c r="F151" s="64">
        <v>14</v>
      </c>
      <c r="G151" s="57">
        <f t="shared" si="6"/>
        <v>7.0069999999999993E-2</v>
      </c>
      <c r="H151" s="57">
        <f t="shared" si="7"/>
        <v>0.47994134743020689</v>
      </c>
      <c r="I151" s="58">
        <f t="shared" si="8"/>
        <v>2.0568914889866012</v>
      </c>
    </row>
    <row r="152" spans="1:9" ht="16.5" customHeight="1">
      <c r="A152" s="60">
        <v>9</v>
      </c>
      <c r="B152" s="92" t="s">
        <v>313</v>
      </c>
      <c r="C152" s="59" t="s">
        <v>290</v>
      </c>
      <c r="D152" s="62">
        <v>14</v>
      </c>
      <c r="E152" s="63">
        <v>9</v>
      </c>
      <c r="F152" s="64">
        <v>14</v>
      </c>
      <c r="G152" s="57">
        <f t="shared" si="6"/>
        <v>7.0069999999999993E-2</v>
      </c>
      <c r="H152" s="57">
        <f t="shared" si="7"/>
        <v>0.47994134743020689</v>
      </c>
      <c r="I152" s="58">
        <f t="shared" si="8"/>
        <v>2.0568914889866012</v>
      </c>
    </row>
    <row r="153" spans="1:9" ht="16.5" customHeight="1">
      <c r="A153" s="60">
        <v>9</v>
      </c>
      <c r="B153" s="91" t="s">
        <v>404</v>
      </c>
      <c r="C153" s="59" t="s">
        <v>474</v>
      </c>
      <c r="D153" s="62">
        <v>18</v>
      </c>
      <c r="E153" s="63">
        <v>8</v>
      </c>
      <c r="F153" s="64">
        <v>22</v>
      </c>
      <c r="G153" s="57">
        <f t="shared" si="6"/>
        <v>0.11010999999999999</v>
      </c>
      <c r="H153" s="57">
        <f t="shared" si="7"/>
        <v>0.60673018684122582</v>
      </c>
      <c r="I153" s="58">
        <f t="shared" si="8"/>
        <v>2.0224339561374194</v>
      </c>
    </row>
    <row r="154" spans="1:9" ht="16.5" customHeight="1">
      <c r="A154" s="60">
        <v>5</v>
      </c>
      <c r="B154" s="92" t="s">
        <v>313</v>
      </c>
      <c r="C154" s="59" t="s">
        <v>131</v>
      </c>
      <c r="D154" s="62">
        <v>5</v>
      </c>
      <c r="E154" s="63">
        <v>4</v>
      </c>
      <c r="F154" s="64">
        <v>9</v>
      </c>
      <c r="G154" s="57">
        <f t="shared" si="6"/>
        <v>4.5044999999999995E-2</v>
      </c>
      <c r="H154" s="57">
        <f t="shared" si="7"/>
        <v>0.16836716539174434</v>
      </c>
      <c r="I154" s="58">
        <f t="shared" si="8"/>
        <v>2.0204059847009321</v>
      </c>
    </row>
    <row r="155" spans="1:9" ht="16.5" customHeight="1">
      <c r="A155" s="60">
        <v>5</v>
      </c>
      <c r="B155" s="92" t="s">
        <v>313</v>
      </c>
      <c r="C155" s="59" t="s">
        <v>299</v>
      </c>
      <c r="D155" s="62">
        <v>13.5</v>
      </c>
      <c r="E155" s="63">
        <v>9</v>
      </c>
      <c r="F155" s="64">
        <v>13</v>
      </c>
      <c r="G155" s="57">
        <f t="shared" si="6"/>
        <v>6.5064999999999998E-2</v>
      </c>
      <c r="H155" s="57">
        <f t="shared" si="7"/>
        <v>0.45420096428103252</v>
      </c>
      <c r="I155" s="58">
        <f t="shared" si="8"/>
        <v>2.0186709523601447</v>
      </c>
    </row>
    <row r="156" spans="1:9" ht="16.5" customHeight="1">
      <c r="A156" s="60">
        <v>7</v>
      </c>
      <c r="B156" s="140" t="s">
        <v>312</v>
      </c>
      <c r="C156" s="59" t="s">
        <v>268</v>
      </c>
      <c r="D156" s="62">
        <v>14.3</v>
      </c>
      <c r="E156" s="63">
        <v>9</v>
      </c>
      <c r="F156" s="64">
        <v>14</v>
      </c>
      <c r="G156" s="57">
        <f t="shared" si="6"/>
        <v>7.0069999999999993E-2</v>
      </c>
      <c r="H156" s="57">
        <f t="shared" si="7"/>
        <v>0.47994134743020689</v>
      </c>
      <c r="I156" s="58">
        <f t="shared" si="8"/>
        <v>2.0137399192875813</v>
      </c>
    </row>
    <row r="157" spans="1:9" ht="16.5" customHeight="1">
      <c r="A157" s="60">
        <v>3</v>
      </c>
      <c r="B157" s="140" t="s">
        <v>312</v>
      </c>
      <c r="C157" s="59" t="s">
        <v>336</v>
      </c>
      <c r="D157" s="62">
        <v>9</v>
      </c>
      <c r="E157" s="63">
        <v>10</v>
      </c>
      <c r="F157" s="64">
        <v>7</v>
      </c>
      <c r="G157" s="57">
        <f t="shared" si="6"/>
        <v>3.5034999999999997E-2</v>
      </c>
      <c r="H157" s="57">
        <f t="shared" si="7"/>
        <v>0.29997167278642045</v>
      </c>
      <c r="I157" s="58">
        <f t="shared" si="8"/>
        <v>1.9998111519094697</v>
      </c>
    </row>
    <row r="158" spans="1:9" ht="16.5" customHeight="1">
      <c r="A158" s="71">
        <v>2</v>
      </c>
      <c r="B158" s="91" t="s">
        <v>318</v>
      </c>
      <c r="C158" s="59" t="s">
        <v>427</v>
      </c>
      <c r="D158" s="74">
        <v>8</v>
      </c>
      <c r="E158" s="75">
        <v>6</v>
      </c>
      <c r="F158" s="76">
        <v>10</v>
      </c>
      <c r="G158" s="72">
        <f t="shared" si="6"/>
        <v>5.0049999999999997E-2</v>
      </c>
      <c r="H158" s="72">
        <f t="shared" si="7"/>
        <v>0.26514021311440927</v>
      </c>
      <c r="I158" s="73">
        <f t="shared" si="8"/>
        <v>1.9885515983580695</v>
      </c>
    </row>
    <row r="159" spans="1:9" ht="16.5" customHeight="1">
      <c r="A159" s="71">
        <v>6</v>
      </c>
      <c r="B159" s="89" t="s">
        <v>401</v>
      </c>
      <c r="C159" s="59" t="s">
        <v>418</v>
      </c>
      <c r="D159" s="74">
        <v>7.5</v>
      </c>
      <c r="E159" s="75">
        <v>8</v>
      </c>
      <c r="F159" s="76">
        <v>7</v>
      </c>
      <c r="G159" s="72">
        <f t="shared" si="6"/>
        <v>3.5034999999999997E-2</v>
      </c>
      <c r="H159" s="72">
        <f t="shared" si="7"/>
        <v>0.24821701604530422</v>
      </c>
      <c r="I159" s="73">
        <f t="shared" si="8"/>
        <v>1.9857361283624337</v>
      </c>
    </row>
    <row r="160" spans="1:9" ht="16.5" customHeight="1">
      <c r="A160" s="60">
        <v>5</v>
      </c>
      <c r="B160" s="89" t="s">
        <v>399</v>
      </c>
      <c r="C160" s="59" t="s">
        <v>387</v>
      </c>
      <c r="D160" s="62">
        <v>13</v>
      </c>
      <c r="E160" s="63">
        <v>9</v>
      </c>
      <c r="F160" s="64">
        <v>12</v>
      </c>
      <c r="G160" s="57">
        <f t="shared" si="6"/>
        <v>6.0059999999999988E-2</v>
      </c>
      <c r="H160" s="57">
        <f t="shared" si="7"/>
        <v>0.42733428096801496</v>
      </c>
      <c r="I160" s="58">
        <f t="shared" si="8"/>
        <v>1.9723120660062228</v>
      </c>
    </row>
    <row r="161" spans="1:9" ht="16.5" customHeight="1">
      <c r="A161" s="71">
        <v>1</v>
      </c>
      <c r="B161" s="89" t="s">
        <v>401</v>
      </c>
      <c r="C161" s="59" t="s">
        <v>417</v>
      </c>
      <c r="D161" s="74">
        <v>3.5</v>
      </c>
      <c r="E161" s="75">
        <v>4</v>
      </c>
      <c r="F161" s="76">
        <v>6</v>
      </c>
      <c r="G161" s="72">
        <f t="shared" si="6"/>
        <v>3.0029999999999994E-2</v>
      </c>
      <c r="H161" s="72">
        <f t="shared" si="7"/>
        <v>0.11481670567924473</v>
      </c>
      <c r="I161" s="73">
        <f t="shared" si="8"/>
        <v>1.968286383072767</v>
      </c>
    </row>
    <row r="162" spans="1:9" ht="16.5" customHeight="1">
      <c r="A162" s="60">
        <v>7</v>
      </c>
      <c r="B162" s="91" t="s">
        <v>404</v>
      </c>
      <c r="C162" s="59" t="s">
        <v>355</v>
      </c>
      <c r="D162" s="62">
        <v>12</v>
      </c>
      <c r="E162" s="63">
        <v>8</v>
      </c>
      <c r="F162" s="64">
        <v>12</v>
      </c>
      <c r="G162" s="57">
        <f t="shared" si="6"/>
        <v>6.0059999999999988E-2</v>
      </c>
      <c r="H162" s="57">
        <f t="shared" si="7"/>
        <v>0.39074226117413347</v>
      </c>
      <c r="I162" s="58">
        <f t="shared" si="8"/>
        <v>1.9537113058706674</v>
      </c>
    </row>
    <row r="163" spans="1:9" ht="16.5" customHeight="1">
      <c r="A163" s="60">
        <v>2</v>
      </c>
      <c r="B163" s="92" t="s">
        <v>313</v>
      </c>
      <c r="C163" s="59" t="s">
        <v>292</v>
      </c>
      <c r="D163" s="62">
        <v>8.6</v>
      </c>
      <c r="E163" s="63">
        <v>8</v>
      </c>
      <c r="F163" s="64">
        <v>8</v>
      </c>
      <c r="G163" s="57">
        <f t="shared" si="6"/>
        <v>4.0039999999999999E-2</v>
      </c>
      <c r="H163" s="57">
        <f t="shared" si="7"/>
        <v>0.27885084914453384</v>
      </c>
      <c r="I163" s="58">
        <f t="shared" si="8"/>
        <v>1.9454710405432596</v>
      </c>
    </row>
    <row r="164" spans="1:9" ht="16.5" customHeight="1">
      <c r="A164" s="60">
        <v>8</v>
      </c>
      <c r="B164" s="91" t="s">
        <v>404</v>
      </c>
      <c r="C164" s="59" t="s">
        <v>365</v>
      </c>
      <c r="D164" s="62">
        <v>13</v>
      </c>
      <c r="E164" s="63">
        <v>8</v>
      </c>
      <c r="F164" s="64">
        <v>13</v>
      </c>
      <c r="G164" s="57">
        <f t="shared" si="6"/>
        <v>6.5064999999999998E-2</v>
      </c>
      <c r="H164" s="57">
        <f t="shared" si="7"/>
        <v>0.41621713197284571</v>
      </c>
      <c r="I164" s="58">
        <f t="shared" si="8"/>
        <v>1.9210021475669803</v>
      </c>
    </row>
    <row r="165" spans="1:9" ht="16.5" customHeight="1">
      <c r="A165" s="60">
        <v>8</v>
      </c>
      <c r="B165" s="90" t="s">
        <v>311</v>
      </c>
      <c r="C165" s="59" t="s">
        <v>245</v>
      </c>
      <c r="D165" s="62">
        <v>16</v>
      </c>
      <c r="E165" s="63">
        <v>8</v>
      </c>
      <c r="F165" s="64">
        <v>17</v>
      </c>
      <c r="G165" s="57">
        <f t="shared" si="6"/>
        <v>8.5084999999999994E-2</v>
      </c>
      <c r="H165" s="57">
        <f t="shared" si="7"/>
        <v>0.5090401436899652</v>
      </c>
      <c r="I165" s="58">
        <f t="shared" si="8"/>
        <v>1.9089005388373694</v>
      </c>
    </row>
    <row r="166" spans="1:9" ht="16.5" customHeight="1">
      <c r="A166" s="71">
        <v>10</v>
      </c>
      <c r="B166" s="89" t="s">
        <v>401</v>
      </c>
      <c r="C166" s="59" t="s">
        <v>420</v>
      </c>
      <c r="D166" s="74">
        <v>17</v>
      </c>
      <c r="E166" s="75">
        <v>9</v>
      </c>
      <c r="F166" s="76">
        <v>16</v>
      </c>
      <c r="G166" s="72">
        <f t="shared" si="6"/>
        <v>8.0079999999999998E-2</v>
      </c>
      <c r="H166" s="72">
        <f t="shared" si="7"/>
        <v>0.52820802580032056</v>
      </c>
      <c r="I166" s="73">
        <f t="shared" si="8"/>
        <v>1.8642636204717196</v>
      </c>
    </row>
    <row r="167" spans="1:9" ht="16.5" customHeight="1">
      <c r="A167" s="71">
        <v>2</v>
      </c>
      <c r="B167" s="89" t="s">
        <v>397</v>
      </c>
      <c r="C167" s="59" t="s">
        <v>439</v>
      </c>
      <c r="D167" s="74">
        <v>8</v>
      </c>
      <c r="E167" s="75">
        <v>8</v>
      </c>
      <c r="F167" s="76">
        <v>7</v>
      </c>
      <c r="G167" s="72">
        <f t="shared" si="6"/>
        <v>3.5034999999999997E-2</v>
      </c>
      <c r="H167" s="72">
        <f t="shared" si="7"/>
        <v>0.24821701604530422</v>
      </c>
      <c r="I167" s="73">
        <f t="shared" si="8"/>
        <v>1.8616276203397817</v>
      </c>
    </row>
    <row r="168" spans="1:9" ht="16.5" customHeight="1">
      <c r="A168" s="60">
        <v>5</v>
      </c>
      <c r="B168" s="92" t="s">
        <v>313</v>
      </c>
      <c r="C168" s="59" t="s">
        <v>285</v>
      </c>
      <c r="D168" s="62">
        <v>9</v>
      </c>
      <c r="E168" s="63">
        <v>8</v>
      </c>
      <c r="F168" s="64">
        <v>8</v>
      </c>
      <c r="G168" s="57">
        <f t="shared" si="6"/>
        <v>4.0039999999999999E-2</v>
      </c>
      <c r="H168" s="57">
        <f t="shared" si="7"/>
        <v>0.27885084914453384</v>
      </c>
      <c r="I168" s="58">
        <f t="shared" si="8"/>
        <v>1.859005660963559</v>
      </c>
    </row>
    <row r="169" spans="1:9" ht="16.5" customHeight="1">
      <c r="A169" s="71">
        <v>6</v>
      </c>
      <c r="B169" s="89" t="s">
        <v>399</v>
      </c>
      <c r="C169" s="59" t="s">
        <v>412</v>
      </c>
      <c r="D169" s="74">
        <v>15</v>
      </c>
      <c r="E169" s="75">
        <v>8</v>
      </c>
      <c r="F169" s="76">
        <v>15</v>
      </c>
      <c r="G169" s="72">
        <f t="shared" si="6"/>
        <v>7.5074999999999989E-2</v>
      </c>
      <c r="H169" s="72">
        <f t="shared" si="7"/>
        <v>0.464385721538082</v>
      </c>
      <c r="I169" s="73">
        <f t="shared" si="8"/>
        <v>1.857542886152328</v>
      </c>
    </row>
    <row r="170" spans="1:9" ht="16.5" customHeight="1">
      <c r="A170" s="60">
        <v>6</v>
      </c>
      <c r="B170" s="89" t="s">
        <v>398</v>
      </c>
      <c r="C170" s="59" t="s">
        <v>376</v>
      </c>
      <c r="D170" s="62">
        <v>15</v>
      </c>
      <c r="E170" s="63">
        <v>8</v>
      </c>
      <c r="F170" s="64">
        <v>15</v>
      </c>
      <c r="G170" s="57">
        <f t="shared" si="6"/>
        <v>7.5074999999999989E-2</v>
      </c>
      <c r="H170" s="57">
        <f t="shared" si="7"/>
        <v>0.464385721538082</v>
      </c>
      <c r="I170" s="58">
        <f t="shared" si="8"/>
        <v>1.857542886152328</v>
      </c>
    </row>
    <row r="171" spans="1:9" ht="16.5" customHeight="1">
      <c r="A171" s="60">
        <v>10</v>
      </c>
      <c r="B171" s="90" t="s">
        <v>311</v>
      </c>
      <c r="C171" s="59" t="s">
        <v>248</v>
      </c>
      <c r="D171" s="62">
        <v>6</v>
      </c>
      <c r="E171" s="63">
        <v>4</v>
      </c>
      <c r="F171" s="64">
        <v>10</v>
      </c>
      <c r="G171" s="57">
        <f t="shared" si="6"/>
        <v>5.0049999999999997E-2</v>
      </c>
      <c r="H171" s="57">
        <f t="shared" si="7"/>
        <v>0.18566521146297521</v>
      </c>
      <c r="I171" s="58">
        <f t="shared" si="8"/>
        <v>1.8566521146297521</v>
      </c>
    </row>
    <row r="172" spans="1:9" ht="16.5" customHeight="1">
      <c r="A172" s="60">
        <v>3</v>
      </c>
      <c r="B172" s="90" t="s">
        <v>311</v>
      </c>
      <c r="C172" s="59" t="s">
        <v>218</v>
      </c>
      <c r="D172" s="62">
        <v>6</v>
      </c>
      <c r="E172" s="63">
        <v>4</v>
      </c>
      <c r="F172" s="64">
        <v>10</v>
      </c>
      <c r="G172" s="57">
        <f t="shared" si="6"/>
        <v>5.0049999999999997E-2</v>
      </c>
      <c r="H172" s="57">
        <f t="shared" si="7"/>
        <v>0.18566521146297521</v>
      </c>
      <c r="I172" s="58">
        <f t="shared" si="8"/>
        <v>1.8566521146297521</v>
      </c>
    </row>
    <row r="173" spans="1:9" ht="16.5" customHeight="1">
      <c r="A173" s="60">
        <v>1</v>
      </c>
      <c r="B173" s="92" t="s">
        <v>313</v>
      </c>
      <c r="C173" s="59" t="s">
        <v>281</v>
      </c>
      <c r="D173" s="62">
        <v>4.3</v>
      </c>
      <c r="E173" s="63">
        <v>4</v>
      </c>
      <c r="F173" s="64">
        <v>7</v>
      </c>
      <c r="G173" s="57">
        <f t="shared" si="6"/>
        <v>3.5034999999999997E-2</v>
      </c>
      <c r="H173" s="57">
        <f t="shared" si="7"/>
        <v>0.13294580102816189</v>
      </c>
      <c r="I173" s="58">
        <f t="shared" si="8"/>
        <v>1.8550576887650498</v>
      </c>
    </row>
    <row r="174" spans="1:9" ht="16.5" customHeight="1">
      <c r="A174" s="60">
        <v>7</v>
      </c>
      <c r="B174" s="90" t="s">
        <v>311</v>
      </c>
      <c r="C174" s="59" t="s">
        <v>240</v>
      </c>
      <c r="D174" s="62">
        <v>16.5</v>
      </c>
      <c r="E174" s="63">
        <v>8</v>
      </c>
      <c r="F174" s="64">
        <v>17</v>
      </c>
      <c r="G174" s="57">
        <f t="shared" si="6"/>
        <v>8.5084999999999994E-2</v>
      </c>
      <c r="H174" s="57">
        <f t="shared" si="7"/>
        <v>0.5090401436899652</v>
      </c>
      <c r="I174" s="58">
        <f t="shared" si="8"/>
        <v>1.8510550679635098</v>
      </c>
    </row>
    <row r="175" spans="1:9" ht="16.5" customHeight="1">
      <c r="A175" s="60">
        <v>4</v>
      </c>
      <c r="B175" s="89" t="s">
        <v>399</v>
      </c>
      <c r="C175" s="59" t="s">
        <v>386</v>
      </c>
      <c r="D175" s="62">
        <v>12</v>
      </c>
      <c r="E175" s="63">
        <v>8</v>
      </c>
      <c r="F175" s="64">
        <v>11</v>
      </c>
      <c r="G175" s="57">
        <f t="shared" si="6"/>
        <v>5.5054999999999993E-2</v>
      </c>
      <c r="H175" s="57">
        <f t="shared" si="7"/>
        <v>0.36429994207689964</v>
      </c>
      <c r="I175" s="58">
        <f t="shared" si="8"/>
        <v>1.8214997103844981</v>
      </c>
    </row>
    <row r="176" spans="1:9" ht="16.5" customHeight="1">
      <c r="A176" s="71">
        <v>8</v>
      </c>
      <c r="B176" s="89" t="s">
        <v>397</v>
      </c>
      <c r="C176" s="59" t="s">
        <v>445</v>
      </c>
      <c r="D176" s="74">
        <v>15</v>
      </c>
      <c r="E176" s="75">
        <v>9</v>
      </c>
      <c r="F176" s="76">
        <v>13</v>
      </c>
      <c r="G176" s="72">
        <f t="shared" si="6"/>
        <v>6.5064999999999998E-2</v>
      </c>
      <c r="H176" s="72">
        <f t="shared" si="7"/>
        <v>0.45420096428103252</v>
      </c>
      <c r="I176" s="73">
        <f t="shared" si="8"/>
        <v>1.8168038571241303</v>
      </c>
    </row>
    <row r="177" spans="1:9" ht="16.5" customHeight="1">
      <c r="A177" s="71">
        <v>9</v>
      </c>
      <c r="B177" s="89" t="s">
        <v>399</v>
      </c>
      <c r="C177" s="59" t="s">
        <v>415</v>
      </c>
      <c r="D177" s="74">
        <v>25</v>
      </c>
      <c r="E177" s="75">
        <v>10</v>
      </c>
      <c r="F177" s="76">
        <v>25</v>
      </c>
      <c r="G177" s="72">
        <f t="shared" si="6"/>
        <v>0.12512499999999999</v>
      </c>
      <c r="H177" s="72">
        <f t="shared" si="7"/>
        <v>0.73730000457983014</v>
      </c>
      <c r="I177" s="73">
        <f t="shared" si="8"/>
        <v>1.7695200109915925</v>
      </c>
    </row>
    <row r="178" spans="1:9" ht="16.5" customHeight="1">
      <c r="A178" s="60">
        <v>8</v>
      </c>
      <c r="B178" s="140" t="s">
        <v>312</v>
      </c>
      <c r="C178" s="59" t="s">
        <v>274</v>
      </c>
      <c r="D178" s="62">
        <v>22</v>
      </c>
      <c r="E178" s="63">
        <v>7</v>
      </c>
      <c r="F178" s="64">
        <v>27</v>
      </c>
      <c r="G178" s="57">
        <f t="shared" si="6"/>
        <v>0.13513500000000001</v>
      </c>
      <c r="H178" s="57">
        <f t="shared" si="7"/>
        <v>0.63805860595336972</v>
      </c>
      <c r="I178" s="58">
        <f t="shared" si="8"/>
        <v>1.7401598344182809</v>
      </c>
    </row>
    <row r="179" spans="1:9" ht="16.5" customHeight="1">
      <c r="A179" s="60">
        <v>1</v>
      </c>
      <c r="B179" s="91" t="s">
        <v>403</v>
      </c>
      <c r="C179" s="81" t="s">
        <v>345</v>
      </c>
      <c r="D179" s="62">
        <v>4</v>
      </c>
      <c r="E179" s="63">
        <v>4</v>
      </c>
      <c r="F179" s="64">
        <v>6</v>
      </c>
      <c r="G179" s="57">
        <f t="shared" si="6"/>
        <v>3.0029999999999994E-2</v>
      </c>
      <c r="H179" s="57">
        <f t="shared" si="7"/>
        <v>0.11481670567924473</v>
      </c>
      <c r="I179" s="58">
        <f t="shared" si="8"/>
        <v>1.7222505851886711</v>
      </c>
    </row>
    <row r="180" spans="1:9" ht="16.5" customHeight="1">
      <c r="A180" s="60">
        <v>4</v>
      </c>
      <c r="B180" s="90" t="s">
        <v>311</v>
      </c>
      <c r="C180" s="59" t="s">
        <v>233</v>
      </c>
      <c r="D180" s="62">
        <v>6.5</v>
      </c>
      <c r="E180" s="63">
        <v>4</v>
      </c>
      <c r="F180" s="64">
        <v>10</v>
      </c>
      <c r="G180" s="57">
        <f t="shared" si="6"/>
        <v>5.0049999999999997E-2</v>
      </c>
      <c r="H180" s="57">
        <f t="shared" si="7"/>
        <v>0.18566521146297521</v>
      </c>
      <c r="I180" s="58">
        <f t="shared" si="8"/>
        <v>1.7138327211966942</v>
      </c>
    </row>
    <row r="181" spans="1:9" ht="16.5" customHeight="1">
      <c r="A181" s="60">
        <v>8</v>
      </c>
      <c r="B181" s="91" t="s">
        <v>404</v>
      </c>
      <c r="C181" s="59" t="s">
        <v>359</v>
      </c>
      <c r="D181" s="62">
        <v>16.5</v>
      </c>
      <c r="E181" s="63">
        <v>6</v>
      </c>
      <c r="F181" s="64">
        <v>20</v>
      </c>
      <c r="G181" s="57">
        <f t="shared" si="6"/>
        <v>0.10009999999999999</v>
      </c>
      <c r="H181" s="57">
        <f t="shared" si="7"/>
        <v>0.46891319559957867</v>
      </c>
      <c r="I181" s="58">
        <f t="shared" si="8"/>
        <v>1.7051388930893769</v>
      </c>
    </row>
    <row r="182" spans="1:9" ht="16.5" customHeight="1">
      <c r="A182" s="60">
        <v>9</v>
      </c>
      <c r="B182" s="89" t="s">
        <v>399</v>
      </c>
      <c r="C182" s="59" t="s">
        <v>394</v>
      </c>
      <c r="D182" s="62">
        <v>28</v>
      </c>
      <c r="E182" s="63">
        <v>8</v>
      </c>
      <c r="F182" s="64">
        <v>35</v>
      </c>
      <c r="G182" s="57">
        <f t="shared" si="6"/>
        <v>0.17517499999999997</v>
      </c>
      <c r="H182" s="57">
        <f t="shared" si="7"/>
        <v>0.78576297659655325</v>
      </c>
      <c r="I182" s="58">
        <f t="shared" si="8"/>
        <v>1.6837778069926141</v>
      </c>
    </row>
    <row r="183" spans="1:9" ht="16.5" customHeight="1">
      <c r="A183" s="71">
        <v>2</v>
      </c>
      <c r="B183" s="89" t="s">
        <v>402</v>
      </c>
      <c r="C183" s="59" t="s">
        <v>456</v>
      </c>
      <c r="D183" s="74">
        <v>10</v>
      </c>
      <c r="E183" s="75">
        <v>8</v>
      </c>
      <c r="F183" s="76">
        <v>8</v>
      </c>
      <c r="G183" s="72">
        <f t="shared" si="6"/>
        <v>4.0039999999999999E-2</v>
      </c>
      <c r="H183" s="72">
        <f t="shared" si="7"/>
        <v>0.27885084914453384</v>
      </c>
      <c r="I183" s="73">
        <f t="shared" si="8"/>
        <v>1.673105094867203</v>
      </c>
    </row>
    <row r="184" spans="1:9" ht="16.5" customHeight="1">
      <c r="A184" s="60">
        <v>1</v>
      </c>
      <c r="B184" s="89" t="s">
        <v>398</v>
      </c>
      <c r="C184" s="59" t="s">
        <v>368</v>
      </c>
      <c r="D184" s="62">
        <v>6</v>
      </c>
      <c r="E184" s="63">
        <v>6</v>
      </c>
      <c r="F184" s="64">
        <v>6</v>
      </c>
      <c r="G184" s="57">
        <f t="shared" si="6"/>
        <v>3.0029999999999994E-2</v>
      </c>
      <c r="H184" s="57">
        <f t="shared" si="7"/>
        <v>0.16718255524466585</v>
      </c>
      <c r="I184" s="58">
        <f t="shared" si="8"/>
        <v>1.6718255524466585</v>
      </c>
    </row>
    <row r="185" spans="1:9" ht="16.5" customHeight="1">
      <c r="A185" s="60">
        <v>2</v>
      </c>
      <c r="B185" s="89" t="s">
        <v>399</v>
      </c>
      <c r="C185" s="59" t="s">
        <v>384</v>
      </c>
      <c r="D185" s="62">
        <v>9</v>
      </c>
      <c r="E185" s="63">
        <v>8</v>
      </c>
      <c r="F185" s="64">
        <v>7</v>
      </c>
      <c r="G185" s="57">
        <f t="shared" si="6"/>
        <v>3.5034999999999997E-2</v>
      </c>
      <c r="H185" s="57">
        <f t="shared" si="7"/>
        <v>0.24821701604530422</v>
      </c>
      <c r="I185" s="58">
        <f t="shared" si="8"/>
        <v>1.6547801069686949</v>
      </c>
    </row>
    <row r="186" spans="1:9" ht="16.5" customHeight="1">
      <c r="A186" s="60">
        <v>5</v>
      </c>
      <c r="B186" s="90" t="s">
        <v>311</v>
      </c>
      <c r="C186" s="59" t="s">
        <v>219</v>
      </c>
      <c r="D186" s="62">
        <v>15</v>
      </c>
      <c r="E186" s="63">
        <v>6</v>
      </c>
      <c r="F186" s="64">
        <v>17</v>
      </c>
      <c r="G186" s="57">
        <f t="shared" si="6"/>
        <v>8.5084999999999994E-2</v>
      </c>
      <c r="H186" s="57">
        <f t="shared" si="7"/>
        <v>0.41347775614984916</v>
      </c>
      <c r="I186" s="58">
        <f t="shared" si="8"/>
        <v>1.6539110245993967</v>
      </c>
    </row>
    <row r="187" spans="1:9" ht="16.5" customHeight="1">
      <c r="A187" s="71">
        <v>1</v>
      </c>
      <c r="B187" s="91" t="s">
        <v>318</v>
      </c>
      <c r="C187" s="59" t="s">
        <v>421</v>
      </c>
      <c r="D187" s="74">
        <v>5.5</v>
      </c>
      <c r="E187" s="75">
        <v>4</v>
      </c>
      <c r="F187" s="76">
        <v>8</v>
      </c>
      <c r="G187" s="72">
        <f t="shared" si="6"/>
        <v>4.0039999999999999E-2</v>
      </c>
      <c r="H187" s="72">
        <f t="shared" si="7"/>
        <v>0.15079498891288556</v>
      </c>
      <c r="I187" s="73">
        <f t="shared" si="8"/>
        <v>1.6450362426860243</v>
      </c>
    </row>
    <row r="188" spans="1:9" ht="16.5" customHeight="1">
      <c r="A188" s="60">
        <v>10</v>
      </c>
      <c r="B188" s="92" t="s">
        <v>313</v>
      </c>
      <c r="C188" s="59" t="s">
        <v>309</v>
      </c>
      <c r="D188" s="62">
        <v>25</v>
      </c>
      <c r="E188" s="63">
        <v>6</v>
      </c>
      <c r="F188" s="64">
        <v>34</v>
      </c>
      <c r="G188" s="57">
        <f t="shared" si="6"/>
        <v>0.17016999999999999</v>
      </c>
      <c r="H188" s="57">
        <f t="shared" si="7"/>
        <v>0.67346120310093949</v>
      </c>
      <c r="I188" s="58">
        <f t="shared" si="8"/>
        <v>1.6163068874422546</v>
      </c>
    </row>
    <row r="189" spans="1:9" ht="16.5" customHeight="1">
      <c r="A189" s="60">
        <v>1</v>
      </c>
      <c r="B189" s="89" t="s">
        <v>399</v>
      </c>
      <c r="C189" s="77" t="s">
        <v>383</v>
      </c>
      <c r="D189" s="62">
        <v>4.8</v>
      </c>
      <c r="E189" s="63">
        <v>3</v>
      </c>
      <c r="F189" s="64">
        <v>9</v>
      </c>
      <c r="G189" s="57">
        <f t="shared" si="6"/>
        <v>4.5044999999999995E-2</v>
      </c>
      <c r="H189" s="57">
        <f t="shared" si="7"/>
        <v>0.1291392425734661</v>
      </c>
      <c r="I189" s="58">
        <f t="shared" si="8"/>
        <v>1.6142405321683262</v>
      </c>
    </row>
    <row r="190" spans="1:9" ht="16.5" customHeight="1">
      <c r="A190" s="60">
        <v>3</v>
      </c>
      <c r="B190" s="90" t="s">
        <v>311</v>
      </c>
      <c r="C190" s="59" t="s">
        <v>232</v>
      </c>
      <c r="D190" s="62">
        <v>7</v>
      </c>
      <c r="E190" s="63">
        <v>4</v>
      </c>
      <c r="F190" s="64">
        <v>10</v>
      </c>
      <c r="G190" s="57">
        <f t="shared" si="6"/>
        <v>5.0049999999999997E-2</v>
      </c>
      <c r="H190" s="57">
        <f t="shared" si="7"/>
        <v>0.18566521146297521</v>
      </c>
      <c r="I190" s="58">
        <f t="shared" si="8"/>
        <v>1.5914160982540733</v>
      </c>
    </row>
    <row r="191" spans="1:9" ht="16.5" customHeight="1">
      <c r="A191" s="60">
        <v>9</v>
      </c>
      <c r="B191" s="91" t="s">
        <v>404</v>
      </c>
      <c r="C191" s="59" t="s">
        <v>366</v>
      </c>
      <c r="D191" s="62">
        <v>26</v>
      </c>
      <c r="E191" s="63">
        <v>6</v>
      </c>
      <c r="F191" s="64">
        <v>34</v>
      </c>
      <c r="G191" s="57">
        <f t="shared" si="6"/>
        <v>0.17016999999999999</v>
      </c>
      <c r="H191" s="57">
        <f t="shared" si="7"/>
        <v>0.67346120310093949</v>
      </c>
      <c r="I191" s="58">
        <f t="shared" si="8"/>
        <v>1.5541412379252448</v>
      </c>
    </row>
    <row r="192" spans="1:9" ht="16.5" customHeight="1">
      <c r="A192" s="71">
        <v>5</v>
      </c>
      <c r="B192" s="91" t="s">
        <v>318</v>
      </c>
      <c r="C192" s="59" t="s">
        <v>422</v>
      </c>
      <c r="D192" s="74">
        <v>9.5</v>
      </c>
      <c r="E192" s="75">
        <v>6</v>
      </c>
      <c r="F192" s="76">
        <v>9</v>
      </c>
      <c r="G192" s="72">
        <f t="shared" si="6"/>
        <v>4.5044999999999995E-2</v>
      </c>
      <c r="H192" s="72">
        <f t="shared" si="7"/>
        <v>0.24160154117448374</v>
      </c>
      <c r="I192" s="73">
        <f t="shared" si="8"/>
        <v>1.5259044705756868</v>
      </c>
    </row>
    <row r="193" spans="1:9" ht="16.5" customHeight="1">
      <c r="A193" s="71">
        <v>5</v>
      </c>
      <c r="B193" s="89" t="s">
        <v>402</v>
      </c>
      <c r="C193" s="59" t="s">
        <v>459</v>
      </c>
      <c r="D193" s="74">
        <v>11</v>
      </c>
      <c r="E193" s="75">
        <v>8</v>
      </c>
      <c r="F193" s="76">
        <v>8</v>
      </c>
      <c r="G193" s="72">
        <f t="shared" si="6"/>
        <v>4.0039999999999999E-2</v>
      </c>
      <c r="H193" s="72">
        <f t="shared" si="7"/>
        <v>0.27885084914453384</v>
      </c>
      <c r="I193" s="73">
        <f t="shared" si="8"/>
        <v>1.5210046316974575</v>
      </c>
    </row>
    <row r="194" spans="1:9" ht="16.5" customHeight="1">
      <c r="A194" s="60">
        <v>5</v>
      </c>
      <c r="B194" s="89" t="s">
        <v>398</v>
      </c>
      <c r="C194" s="59" t="s">
        <v>375</v>
      </c>
      <c r="D194" s="62">
        <v>15</v>
      </c>
      <c r="E194" s="63">
        <v>6</v>
      </c>
      <c r="F194" s="64">
        <v>15</v>
      </c>
      <c r="G194" s="57">
        <f t="shared" si="6"/>
        <v>7.5074999999999989E-2</v>
      </c>
      <c r="H194" s="57">
        <f t="shared" si="7"/>
        <v>0.37390662335000391</v>
      </c>
      <c r="I194" s="58">
        <f t="shared" si="8"/>
        <v>1.4956264934000154</v>
      </c>
    </row>
    <row r="195" spans="1:9" ht="16.5" customHeight="1">
      <c r="A195" s="60">
        <v>1</v>
      </c>
      <c r="B195" s="91" t="s">
        <v>404</v>
      </c>
      <c r="C195" s="83" t="s">
        <v>349</v>
      </c>
      <c r="D195" s="62">
        <v>4</v>
      </c>
      <c r="E195" s="63">
        <v>4</v>
      </c>
      <c r="F195" s="64">
        <v>5</v>
      </c>
      <c r="G195" s="57">
        <f t="shared" ref="G195:G210" si="9">S$18*S$19*S$20*((F195/100*S$21)+S$22/100+(S$26/100+S$27/100)*S$25)</f>
        <v>2.5024999999999999E-2</v>
      </c>
      <c r="H195" s="57">
        <f t="shared" ref="H195:H210" si="10">1-((1-G195)^E195)</f>
        <v>9.64047917477171E-2</v>
      </c>
      <c r="I195" s="58">
        <f t="shared" ref="I195:I210" si="11">H195*60/D195</f>
        <v>1.4460718762157565</v>
      </c>
    </row>
    <row r="196" spans="1:9" ht="16.5" customHeight="1">
      <c r="A196" s="60">
        <v>2</v>
      </c>
      <c r="B196" s="91" t="s">
        <v>403</v>
      </c>
      <c r="C196" s="83" t="s">
        <v>348</v>
      </c>
      <c r="D196" s="62">
        <v>8</v>
      </c>
      <c r="E196" s="63">
        <v>6</v>
      </c>
      <c r="F196" s="64">
        <v>7</v>
      </c>
      <c r="G196" s="57">
        <f t="shared" si="9"/>
        <v>3.5034999999999997E-2</v>
      </c>
      <c r="H196" s="57">
        <f t="shared" si="10"/>
        <v>0.19263602201144925</v>
      </c>
      <c r="I196" s="58">
        <f t="shared" si="11"/>
        <v>1.4447701650858693</v>
      </c>
    </row>
    <row r="197" spans="1:9" ht="16.5" customHeight="1">
      <c r="A197" s="60">
        <v>2</v>
      </c>
      <c r="B197" s="140" t="s">
        <v>312</v>
      </c>
      <c r="C197" s="59" t="s">
        <v>263</v>
      </c>
      <c r="D197" s="62">
        <v>8</v>
      </c>
      <c r="E197" s="63">
        <v>6</v>
      </c>
      <c r="F197" s="64">
        <v>7</v>
      </c>
      <c r="G197" s="57">
        <f t="shared" si="9"/>
        <v>3.5034999999999997E-2</v>
      </c>
      <c r="H197" s="57">
        <f t="shared" si="10"/>
        <v>0.19263602201144925</v>
      </c>
      <c r="I197" s="58">
        <f t="shared" si="11"/>
        <v>1.4447701650858693</v>
      </c>
    </row>
    <row r="198" spans="1:9" ht="16.5" customHeight="1">
      <c r="A198" s="60">
        <v>6</v>
      </c>
      <c r="B198" s="91" t="s">
        <v>404</v>
      </c>
      <c r="C198" s="59" t="s">
        <v>475</v>
      </c>
      <c r="D198" s="62">
        <v>20</v>
      </c>
      <c r="E198" s="63">
        <v>6</v>
      </c>
      <c r="F198" s="64">
        <v>20</v>
      </c>
      <c r="G198" s="57">
        <f t="shared" si="9"/>
        <v>0.10009999999999999</v>
      </c>
      <c r="H198" s="57">
        <f t="shared" si="10"/>
        <v>0.46891319559957867</v>
      </c>
      <c r="I198" s="58">
        <f t="shared" si="11"/>
        <v>1.406739586798736</v>
      </c>
    </row>
    <row r="199" spans="1:9" ht="16.5" customHeight="1">
      <c r="A199" s="60">
        <v>6</v>
      </c>
      <c r="B199" s="91" t="s">
        <v>404</v>
      </c>
      <c r="C199" s="59" t="s">
        <v>360</v>
      </c>
      <c r="D199" s="62">
        <v>20</v>
      </c>
      <c r="E199" s="63">
        <v>6</v>
      </c>
      <c r="F199" s="64">
        <v>20</v>
      </c>
      <c r="G199" s="57">
        <f t="shared" si="9"/>
        <v>0.10009999999999999</v>
      </c>
      <c r="H199" s="57">
        <f t="shared" si="10"/>
        <v>0.46891319559957867</v>
      </c>
      <c r="I199" s="58">
        <f t="shared" si="11"/>
        <v>1.406739586798736</v>
      </c>
    </row>
    <row r="200" spans="1:9" ht="16.5" customHeight="1">
      <c r="A200" s="60">
        <v>3</v>
      </c>
      <c r="B200" s="89" t="s">
        <v>399</v>
      </c>
      <c r="C200" s="59" t="s">
        <v>385</v>
      </c>
      <c r="D200" s="62">
        <v>12</v>
      </c>
      <c r="E200" s="63">
        <v>8</v>
      </c>
      <c r="F200" s="64">
        <v>8</v>
      </c>
      <c r="G200" s="57">
        <f t="shared" si="9"/>
        <v>4.0039999999999999E-2</v>
      </c>
      <c r="H200" s="57">
        <f t="shared" si="10"/>
        <v>0.27885084914453384</v>
      </c>
      <c r="I200" s="58">
        <f t="shared" si="11"/>
        <v>1.3942542457226692</v>
      </c>
    </row>
    <row r="201" spans="1:9" ht="16.5" customHeight="1">
      <c r="A201" s="71">
        <v>1</v>
      </c>
      <c r="B201" s="89" t="s">
        <v>397</v>
      </c>
      <c r="C201" s="59" t="s">
        <v>438</v>
      </c>
      <c r="D201" s="74">
        <v>6.8</v>
      </c>
      <c r="E201" s="75">
        <v>4</v>
      </c>
      <c r="F201" s="76">
        <v>8</v>
      </c>
      <c r="G201" s="72">
        <f t="shared" si="9"/>
        <v>4.0039999999999999E-2</v>
      </c>
      <c r="H201" s="72">
        <f t="shared" si="10"/>
        <v>0.15079498891288556</v>
      </c>
      <c r="I201" s="73">
        <f t="shared" si="11"/>
        <v>1.3305440198195784</v>
      </c>
    </row>
    <row r="202" spans="1:9" ht="16.5" customHeight="1">
      <c r="A202" s="60">
        <v>5</v>
      </c>
      <c r="B202" s="92" t="s">
        <v>313</v>
      </c>
      <c r="C202" s="59" t="s">
        <v>298</v>
      </c>
      <c r="D202" s="62">
        <v>13.2</v>
      </c>
      <c r="E202" s="63">
        <v>6</v>
      </c>
      <c r="F202" s="64">
        <v>11</v>
      </c>
      <c r="G202" s="57">
        <f t="shared" si="9"/>
        <v>5.5054999999999993E-2</v>
      </c>
      <c r="H202" s="57">
        <f t="shared" si="10"/>
        <v>0.28806689486209025</v>
      </c>
      <c r="I202" s="58">
        <f t="shared" si="11"/>
        <v>1.309394976645865</v>
      </c>
    </row>
    <row r="203" spans="1:9" ht="16.5" customHeight="1">
      <c r="A203" s="71">
        <v>3</v>
      </c>
      <c r="B203" s="89" t="s">
        <v>402</v>
      </c>
      <c r="C203" s="59" t="s">
        <v>457</v>
      </c>
      <c r="D203" s="74">
        <v>10</v>
      </c>
      <c r="E203" s="75">
        <v>6</v>
      </c>
      <c r="F203" s="76">
        <v>8</v>
      </c>
      <c r="G203" s="72">
        <f t="shared" si="9"/>
        <v>4.0039999999999999E-2</v>
      </c>
      <c r="H203" s="72">
        <f t="shared" si="10"/>
        <v>0.21743787936823866</v>
      </c>
      <c r="I203" s="73">
        <f t="shared" si="11"/>
        <v>1.304627276209432</v>
      </c>
    </row>
    <row r="204" spans="1:9" ht="16.5" customHeight="1">
      <c r="A204" s="71">
        <v>1</v>
      </c>
      <c r="B204" s="89" t="s">
        <v>402</v>
      </c>
      <c r="C204" s="59" t="s">
        <v>455</v>
      </c>
      <c r="D204" s="74">
        <v>4.5</v>
      </c>
      <c r="E204" s="75">
        <v>4</v>
      </c>
      <c r="F204" s="76">
        <v>5</v>
      </c>
      <c r="G204" s="72">
        <f t="shared" si="9"/>
        <v>2.5024999999999999E-2</v>
      </c>
      <c r="H204" s="72">
        <f t="shared" si="10"/>
        <v>9.64047917477171E-2</v>
      </c>
      <c r="I204" s="73">
        <f t="shared" si="11"/>
        <v>1.2853972233028947</v>
      </c>
    </row>
    <row r="205" spans="1:9" ht="16.5" customHeight="1">
      <c r="A205" s="71">
        <v>4</v>
      </c>
      <c r="B205" s="89" t="s">
        <v>402</v>
      </c>
      <c r="C205" s="107" t="s">
        <v>458</v>
      </c>
      <c r="D205" s="74">
        <v>12</v>
      </c>
      <c r="E205" s="75">
        <v>7</v>
      </c>
      <c r="F205" s="76">
        <v>8</v>
      </c>
      <c r="G205" s="72">
        <f t="shared" si="9"/>
        <v>4.0039999999999999E-2</v>
      </c>
      <c r="H205" s="72">
        <f t="shared" si="10"/>
        <v>0.24877166667833439</v>
      </c>
      <c r="I205" s="73">
        <f t="shared" si="11"/>
        <v>1.243858333391672</v>
      </c>
    </row>
    <row r="206" spans="1:9" ht="16.5" customHeight="1">
      <c r="A206" s="71">
        <v>7</v>
      </c>
      <c r="B206" s="89" t="s">
        <v>399</v>
      </c>
      <c r="C206" s="59" t="s">
        <v>413</v>
      </c>
      <c r="D206" s="74">
        <v>28</v>
      </c>
      <c r="E206" s="75">
        <v>8</v>
      </c>
      <c r="F206" s="76">
        <v>17</v>
      </c>
      <c r="G206" s="72">
        <f t="shared" si="9"/>
        <v>8.5084999999999994E-2</v>
      </c>
      <c r="H206" s="72">
        <f t="shared" si="10"/>
        <v>0.5090401436899652</v>
      </c>
      <c r="I206" s="73">
        <f t="shared" si="11"/>
        <v>1.0908003079070683</v>
      </c>
    </row>
    <row r="207" spans="1:9" ht="16.5" customHeight="1">
      <c r="A207" s="60">
        <v>8</v>
      </c>
      <c r="B207" s="89" t="s">
        <v>399</v>
      </c>
      <c r="C207" s="59" t="s">
        <v>393</v>
      </c>
      <c r="D207" s="62">
        <v>29</v>
      </c>
      <c r="E207" s="63">
        <v>8</v>
      </c>
      <c r="F207" s="64">
        <v>17</v>
      </c>
      <c r="G207" s="57">
        <f t="shared" si="9"/>
        <v>8.5084999999999994E-2</v>
      </c>
      <c r="H207" s="57">
        <f t="shared" si="10"/>
        <v>0.5090401436899652</v>
      </c>
      <c r="I207" s="58">
        <f t="shared" si="11"/>
        <v>1.0531865041861348</v>
      </c>
    </row>
    <row r="208" spans="1:9" ht="16.5" customHeight="1">
      <c r="A208" s="60">
        <v>2</v>
      </c>
      <c r="B208" s="90" t="s">
        <v>311</v>
      </c>
      <c r="C208" s="59" t="s">
        <v>217</v>
      </c>
      <c r="D208" s="62">
        <v>11.5</v>
      </c>
      <c r="E208" s="63">
        <v>4</v>
      </c>
      <c r="F208" s="64">
        <v>9</v>
      </c>
      <c r="G208" s="57">
        <f t="shared" si="9"/>
        <v>4.5044999999999995E-2</v>
      </c>
      <c r="H208" s="57">
        <f t="shared" si="10"/>
        <v>0.16836716539174434</v>
      </c>
      <c r="I208" s="58">
        <f t="shared" si="11"/>
        <v>0.87843738465257926</v>
      </c>
    </row>
    <row r="209" spans="1:9" ht="16.5" customHeight="1">
      <c r="A209" s="60">
        <v>2</v>
      </c>
      <c r="B209" s="140" t="s">
        <v>312</v>
      </c>
      <c r="C209" s="59" t="s">
        <v>250</v>
      </c>
      <c r="D209" s="62">
        <v>7</v>
      </c>
      <c r="E209" s="63">
        <v>4</v>
      </c>
      <c r="F209" s="64">
        <v>4</v>
      </c>
      <c r="G209" s="57">
        <f t="shared" si="9"/>
        <v>2.002E-2</v>
      </c>
      <c r="H209" s="57">
        <f t="shared" si="10"/>
        <v>7.7707133055071487E-2</v>
      </c>
      <c r="I209" s="58">
        <f t="shared" si="11"/>
        <v>0.66606114047204124</v>
      </c>
    </row>
    <row r="210" spans="1:9" ht="16.5" customHeight="1">
      <c r="A210" s="125">
        <v>0</v>
      </c>
      <c r="B210" s="126"/>
      <c r="C210" s="141" t="s">
        <v>651</v>
      </c>
      <c r="D210" s="127">
        <v>999</v>
      </c>
      <c r="E210" s="128">
        <v>1</v>
      </c>
      <c r="F210" s="129">
        <v>1</v>
      </c>
      <c r="G210" s="109">
        <f t="shared" si="9"/>
        <v>5.0049999999999999E-3</v>
      </c>
      <c r="H210" s="109">
        <f t="shared" si="10"/>
        <v>5.0050000000000372E-3</v>
      </c>
      <c r="I210" s="110">
        <f t="shared" si="11"/>
        <v>3.0060060060060282E-4</v>
      </c>
    </row>
    <row r="211" spans="1:9" ht="16.5" customHeight="1">
      <c r="A211" s="118"/>
      <c r="B211" s="119"/>
      <c r="C211" s="142"/>
      <c r="D211" s="120"/>
      <c r="E211" s="121"/>
      <c r="F211" s="122"/>
      <c r="G211" s="123"/>
      <c r="H211" s="123"/>
      <c r="I211" s="124"/>
    </row>
    <row r="212" spans="1:9" ht="16.5" customHeight="1">
      <c r="A212" s="111"/>
      <c r="B212" s="112"/>
      <c r="C212" s="138"/>
      <c r="D212" s="113"/>
      <c r="E212" s="114"/>
      <c r="F212" s="115"/>
      <c r="G212" s="116"/>
      <c r="H212" s="116"/>
      <c r="I212" s="117"/>
    </row>
    <row r="213" spans="1:9" ht="16.5" customHeight="1">
      <c r="A213" s="111"/>
      <c r="B213" s="112"/>
      <c r="C213" s="138"/>
      <c r="D213" s="113"/>
      <c r="E213" s="114"/>
      <c r="F213" s="115"/>
      <c r="G213" s="116"/>
      <c r="H213" s="116"/>
      <c r="I213" s="117"/>
    </row>
    <row r="214" spans="1:9" ht="16.5" customHeight="1">
      <c r="A214" s="111"/>
      <c r="B214" s="112"/>
      <c r="C214" s="138"/>
      <c r="D214" s="113"/>
      <c r="E214" s="114"/>
      <c r="F214" s="115"/>
      <c r="G214" s="116"/>
      <c r="H214" s="116"/>
      <c r="I214" s="117"/>
    </row>
    <row r="215" spans="1:9" ht="16.5" customHeight="1">
      <c r="A215" s="111"/>
      <c r="B215" s="112"/>
      <c r="C215" s="138"/>
      <c r="D215" s="113"/>
      <c r="E215" s="114"/>
      <c r="F215" s="115"/>
      <c r="G215" s="116"/>
      <c r="H215" s="116"/>
      <c r="I215" s="117"/>
    </row>
    <row r="216" spans="1:9" ht="16.5" customHeight="1">
      <c r="A216" s="111"/>
      <c r="B216" s="112"/>
      <c r="C216" s="138"/>
      <c r="D216" s="113"/>
      <c r="E216" s="114"/>
      <c r="F216" s="115"/>
      <c r="G216" s="116"/>
      <c r="H216" s="116"/>
      <c r="I216" s="117"/>
    </row>
  </sheetData>
  <autoFilter ref="A2:I2">
    <sortState ref="A3:I210">
      <sortCondition descending="1" ref="I2"/>
    </sortState>
  </autoFilter>
  <mergeCells count="9">
    <mergeCell ref="R15:S15"/>
    <mergeCell ref="L16:M16"/>
    <mergeCell ref="A1:C1"/>
    <mergeCell ref="D1:F1"/>
    <mergeCell ref="G1:I1"/>
    <mergeCell ref="S2:S4"/>
    <mergeCell ref="S5:S13"/>
    <mergeCell ref="K8:N8"/>
    <mergeCell ref="L12:M12"/>
  </mergeCells>
  <phoneticPr fontId="6" type="noConversion"/>
  <conditionalFormatting sqref="L13:M18">
    <cfRule type="containsText" dxfId="41" priority="55" stopIfTrue="1" operator="containsText" text="있음">
      <formula>NOT(ISERROR(SEARCH("있음",L13)))</formula>
    </cfRule>
  </conditionalFormatting>
  <conditionalFormatting sqref="L10:M10">
    <cfRule type="containsText" dxfId="40" priority="54" stopIfTrue="1" operator="containsText" text="있음">
      <formula>NOT(ISERROR(SEARCH("있음",L10)))</formula>
    </cfRule>
  </conditionalFormatting>
  <conditionalFormatting sqref="N10">
    <cfRule type="containsText" dxfId="39" priority="52" stopIfTrue="1" operator="containsText" text="풀업">
      <formula>NOT(ISERROR(SEARCH("풀업",N10)))</formula>
    </cfRule>
  </conditionalFormatting>
  <conditionalFormatting sqref="L14">
    <cfRule type="containsText" dxfId="38" priority="51" stopIfTrue="1" operator="containsText" text="있음">
      <formula>NOT(ISERROR(SEARCH("있음",L14)))</formula>
    </cfRule>
  </conditionalFormatting>
  <conditionalFormatting sqref="N18">
    <cfRule type="containsText" dxfId="37" priority="50" stopIfTrue="1" operator="containsText" text="이하">
      <formula>NOT(ISERROR(SEARCH("이하",N18)))</formula>
    </cfRule>
  </conditionalFormatting>
  <conditionalFormatting sqref="A3:F210">
    <cfRule type="expression" dxfId="36" priority="49" stopIfTrue="1">
      <formula>IF($K$10="항공모함",TRUE,FALSE)</formula>
    </cfRule>
  </conditionalFormatting>
  <conditionalFormatting sqref="A3:A210">
    <cfRule type="expression" dxfId="35" priority="27" stopIfTrue="1">
      <formula>IF(AND($K$10-3&lt;$A3,$K$10+3&gt;$A3),TRUE,FALSE)</formula>
    </cfRule>
  </conditionalFormatting>
  <conditionalFormatting sqref="D3:D210">
    <cfRule type="expression" dxfId="34" priority="46" stopIfTrue="1">
      <formula>IF(AND($K$10-3&lt;$A3,$K$10+3&gt;$A3),TRUE,FALSE)</formula>
    </cfRule>
  </conditionalFormatting>
  <conditionalFormatting sqref="E3:E210">
    <cfRule type="expression" dxfId="33" priority="47" stopIfTrue="1">
      <formula>IF(AND($K$10-3&lt;$A3,$K$10+3&gt;$A3),TRUE,FALSE)</formula>
    </cfRule>
  </conditionalFormatting>
  <conditionalFormatting sqref="F3:F210">
    <cfRule type="expression" dxfId="32" priority="48" stopIfTrue="1">
      <formula>IF(AND($K$10-3&lt;$A3,$K$10+3&gt;$A3),TRUE,FALSE)</formula>
    </cfRule>
  </conditionalFormatting>
  <conditionalFormatting sqref="C3:C210">
    <cfRule type="expression" dxfId="31" priority="45" stopIfTrue="1">
      <formula>IF(AND($K$10-3&lt;$A3,$K$10+3&gt;$A3),TRUE,FALSE)</formula>
    </cfRule>
  </conditionalFormatting>
  <conditionalFormatting sqref="B3:B210">
    <cfRule type="expression" dxfId="30" priority="28" stopIfTrue="1">
      <formula>IF(AND($K$10-3&lt;$A3,$K$10+3&gt;$A3),TRUE,FALSE)</formula>
    </cfRule>
  </conditionalFormatting>
  <conditionalFormatting sqref="G3:I216">
    <cfRule type="expression" dxfId="29" priority="56" stopIfTrue="1">
      <formula>IF(AND($K$10-3&lt;$A3,$K$10+3&gt;$A3),TRUE,FALSE)</formula>
    </cfRule>
    <cfRule type="expression" dxfId="28" priority="57" stopIfTrue="1">
      <formula>IF($K$10="항공모함",TRUE,FALSE)</formula>
    </cfRule>
  </conditionalFormatting>
  <dataValidations count="4">
    <dataValidation type="list" allowBlank="1" showInputMessage="1" showErrorMessage="1" sqref="N18">
      <formula1>$S$23:$S$24</formula1>
    </dataValidation>
    <dataValidation type="list" allowBlank="1" showInputMessage="1" showErrorMessage="1" sqref="L18:M18 L10:M10 L14:M14 N13">
      <formula1>$S$16:$S$17</formula1>
    </dataValidation>
    <dataValidation type="list" allowBlank="1" showInputMessage="1" showErrorMessage="1" sqref="N10">
      <formula1>$S$28:$S$29</formula1>
    </dataValidation>
    <dataValidation type="list" allowBlank="1" showInputMessage="1" showErrorMessage="1" sqref="K10">
      <formula1>$P$2:$P$14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9"/>
  <sheetViews>
    <sheetView workbookViewId="0">
      <selection activeCell="K10" sqref="K10"/>
    </sheetView>
  </sheetViews>
  <sheetFormatPr defaultRowHeight="16.5" customHeight="1"/>
  <cols>
    <col min="1" max="1" width="7.125" customWidth="1"/>
    <col min="2" max="2" width="9.625" style="93" customWidth="1"/>
    <col min="3" max="3" width="18.625" style="80" customWidth="1"/>
    <col min="4" max="4" width="14" customWidth="1"/>
    <col min="5" max="5" width="15.625" customWidth="1"/>
    <col min="6" max="6" width="13.5" customWidth="1"/>
    <col min="7" max="7" width="17.625" customWidth="1"/>
    <col min="8" max="8" width="24.125" customWidth="1"/>
    <col min="9" max="9" width="17.125" customWidth="1"/>
    <col min="10" max="10" width="9.625" customWidth="1"/>
    <col min="11" max="11" width="15.625" customWidth="1"/>
    <col min="12" max="12" width="21.125" customWidth="1"/>
    <col min="13" max="13" width="18.25" customWidth="1"/>
    <col min="14" max="14" width="20.375" customWidth="1"/>
    <col min="15" max="15" width="9" customWidth="1"/>
    <col min="16" max="16" width="11" customWidth="1"/>
    <col min="17" max="17" width="11.875" customWidth="1"/>
    <col min="18" max="18" width="11.25" customWidth="1"/>
    <col min="20" max="20" width="11.125" customWidth="1"/>
    <col min="21" max="21" width="12" customWidth="1"/>
    <col min="22" max="22" width="10.375" customWidth="1"/>
  </cols>
  <sheetData>
    <row r="1" spans="1:19" ht="24" customHeight="1">
      <c r="A1" s="400" t="s">
        <v>652</v>
      </c>
      <c r="B1" s="401"/>
      <c r="C1" s="402"/>
      <c r="D1" s="387" t="s">
        <v>737</v>
      </c>
      <c r="E1" s="388"/>
      <c r="F1" s="389"/>
      <c r="G1" s="397" t="s">
        <v>211</v>
      </c>
      <c r="H1" s="397"/>
      <c r="I1" s="397"/>
      <c r="J1" s="5"/>
      <c r="K1" s="5"/>
      <c r="L1" s="50"/>
      <c r="M1" s="50"/>
      <c r="N1" s="50"/>
      <c r="O1" s="5"/>
      <c r="P1" s="3" t="s">
        <v>27</v>
      </c>
      <c r="Q1" s="3" t="s">
        <v>19</v>
      </c>
      <c r="R1" s="3" t="s">
        <v>20</v>
      </c>
      <c r="S1" s="3" t="s">
        <v>6</v>
      </c>
    </row>
    <row r="2" spans="1:19" ht="16.5" customHeight="1">
      <c r="A2" s="51" t="s">
        <v>71</v>
      </c>
      <c r="B2" s="85" t="s">
        <v>310</v>
      </c>
      <c r="C2" s="59" t="s">
        <v>344</v>
      </c>
      <c r="D2" s="214" t="s">
        <v>32</v>
      </c>
      <c r="E2" s="214" t="s">
        <v>74</v>
      </c>
      <c r="F2" s="214" t="s">
        <v>704</v>
      </c>
      <c r="G2" s="52" t="s">
        <v>7</v>
      </c>
      <c r="H2" s="53" t="s">
        <v>72</v>
      </c>
      <c r="I2" s="52" t="s">
        <v>14</v>
      </c>
      <c r="J2" s="5" t="s">
        <v>213</v>
      </c>
      <c r="O2" s="46"/>
      <c r="P2" s="42">
        <v>1</v>
      </c>
      <c r="Q2" s="41">
        <v>1</v>
      </c>
      <c r="R2" s="41">
        <v>1</v>
      </c>
      <c r="S2" s="337" t="s">
        <v>0</v>
      </c>
    </row>
    <row r="3" spans="1:19" ht="16.5" customHeight="1">
      <c r="A3" s="60">
        <v>9</v>
      </c>
      <c r="B3" s="88" t="s">
        <v>312</v>
      </c>
      <c r="C3" s="59" t="s">
        <v>533</v>
      </c>
      <c r="D3" s="62">
        <v>9</v>
      </c>
      <c r="E3" s="63">
        <v>12</v>
      </c>
      <c r="F3" s="64">
        <v>14</v>
      </c>
      <c r="G3" s="57">
        <f t="shared" ref="G3:G34" si="0">S$18*S$19*S$20*((F3/100*S$21)+S$22/100+(S$26/100+S$27/100)*S$25)</f>
        <v>7.0069999999999993E-2</v>
      </c>
      <c r="H3" s="57">
        <f t="shared" ref="H3:H34" si="1">1-((1-G3)^E3)</f>
        <v>0.58178163301838304</v>
      </c>
      <c r="I3" s="58">
        <f t="shared" ref="I3:I34" si="2">H3*60/D3</f>
        <v>3.8785442201225533</v>
      </c>
      <c r="J3" t="s">
        <v>212</v>
      </c>
      <c r="O3" s="46"/>
      <c r="P3" s="42">
        <v>2</v>
      </c>
      <c r="Q3" s="41">
        <v>1</v>
      </c>
      <c r="R3" s="41">
        <v>1</v>
      </c>
      <c r="S3" s="338"/>
    </row>
    <row r="4" spans="1:19" ht="16.5" customHeight="1" thickBot="1">
      <c r="A4" s="60">
        <v>10</v>
      </c>
      <c r="B4" s="89" t="s">
        <v>399</v>
      </c>
      <c r="C4" s="59" t="s">
        <v>631</v>
      </c>
      <c r="D4" s="62">
        <v>24</v>
      </c>
      <c r="E4" s="63">
        <v>8</v>
      </c>
      <c r="F4" s="64">
        <v>48</v>
      </c>
      <c r="G4" s="57">
        <f t="shared" si="0"/>
        <v>0.24023999999999995</v>
      </c>
      <c r="H4" s="57">
        <f t="shared" si="1"/>
        <v>0.88897739840004442</v>
      </c>
      <c r="I4" s="58">
        <f t="shared" si="2"/>
        <v>2.2224434960001109</v>
      </c>
      <c r="J4" s="5" t="s">
        <v>736</v>
      </c>
      <c r="O4" s="46"/>
      <c r="P4" s="42">
        <v>3</v>
      </c>
      <c r="Q4" s="41">
        <v>1</v>
      </c>
      <c r="R4" s="41">
        <v>0.9667</v>
      </c>
      <c r="S4" s="339"/>
    </row>
    <row r="5" spans="1:19" ht="16.5" customHeight="1" thickTop="1">
      <c r="A5" s="60">
        <v>10</v>
      </c>
      <c r="B5" s="89" t="s">
        <v>398</v>
      </c>
      <c r="C5" s="59" t="s">
        <v>606</v>
      </c>
      <c r="D5" s="62">
        <v>26</v>
      </c>
      <c r="E5" s="63">
        <v>8</v>
      </c>
      <c r="F5" s="64">
        <v>63</v>
      </c>
      <c r="G5" s="57">
        <f t="shared" si="0"/>
        <v>0.31531499999999996</v>
      </c>
      <c r="H5" s="57">
        <f t="shared" si="1"/>
        <v>0.95170229350363511</v>
      </c>
      <c r="I5" s="58">
        <f t="shared" si="2"/>
        <v>2.1962360619314656</v>
      </c>
      <c r="J5" s="5"/>
      <c r="K5" s="308" t="s">
        <v>75</v>
      </c>
      <c r="L5" s="309"/>
      <c r="M5" s="309"/>
      <c r="N5" s="310"/>
      <c r="O5" s="46"/>
      <c r="P5" s="42">
        <v>4</v>
      </c>
      <c r="Q5" s="41">
        <v>0.93340000000000001</v>
      </c>
      <c r="R5" s="41">
        <v>0.90010000000000001</v>
      </c>
      <c r="S5" s="337">
        <v>0.80020000000000002</v>
      </c>
    </row>
    <row r="6" spans="1:19" ht="16.5" customHeight="1">
      <c r="A6" s="71">
        <v>7</v>
      </c>
      <c r="B6" s="91" t="s">
        <v>400</v>
      </c>
      <c r="C6" s="84" t="s">
        <v>569</v>
      </c>
      <c r="D6" s="74">
        <v>20</v>
      </c>
      <c r="E6" s="75">
        <v>9</v>
      </c>
      <c r="F6" s="76">
        <v>27</v>
      </c>
      <c r="G6" s="72">
        <f t="shared" si="0"/>
        <v>0.13513500000000001</v>
      </c>
      <c r="H6" s="72">
        <f t="shared" si="1"/>
        <v>0.72927092525565773</v>
      </c>
      <c r="I6" s="73">
        <f t="shared" si="2"/>
        <v>2.187812775766973</v>
      </c>
      <c r="J6" s="56"/>
      <c r="K6" s="311" t="s">
        <v>63</v>
      </c>
      <c r="L6" s="29"/>
      <c r="M6" s="29"/>
      <c r="N6" s="312"/>
      <c r="O6" s="46"/>
      <c r="P6" s="42">
        <v>5</v>
      </c>
      <c r="Q6" s="41">
        <v>0.86680000000000001</v>
      </c>
      <c r="R6" s="41">
        <v>0.83350000000000002</v>
      </c>
      <c r="S6" s="338"/>
    </row>
    <row r="7" spans="1:19" ht="16.5" customHeight="1">
      <c r="A7" s="60">
        <v>10</v>
      </c>
      <c r="B7" s="91" t="s">
        <v>400</v>
      </c>
      <c r="C7" s="59" t="s">
        <v>566</v>
      </c>
      <c r="D7" s="62">
        <v>24</v>
      </c>
      <c r="E7" s="63">
        <v>8</v>
      </c>
      <c r="F7" s="64">
        <v>45</v>
      </c>
      <c r="G7" s="57">
        <f t="shared" si="0"/>
        <v>0.22522499999999998</v>
      </c>
      <c r="H7" s="57">
        <f t="shared" si="1"/>
        <v>0.87016111131057372</v>
      </c>
      <c r="I7" s="58">
        <f t="shared" si="2"/>
        <v>2.175402778276434</v>
      </c>
      <c r="J7" s="56"/>
      <c r="K7" s="313" t="s">
        <v>69</v>
      </c>
      <c r="L7" s="29"/>
      <c r="M7" s="29"/>
      <c r="N7" s="312"/>
      <c r="O7" s="46"/>
      <c r="P7" s="42">
        <v>6</v>
      </c>
      <c r="Q7" s="41">
        <v>0.80020000000000002</v>
      </c>
      <c r="R7" s="41">
        <v>0.76690000000000003</v>
      </c>
      <c r="S7" s="338"/>
    </row>
    <row r="8" spans="1:19" ht="16.5" customHeight="1">
      <c r="A8" s="71">
        <v>7</v>
      </c>
      <c r="B8" s="89" t="s">
        <v>398</v>
      </c>
      <c r="C8" s="59" t="s">
        <v>591</v>
      </c>
      <c r="D8" s="62">
        <v>25</v>
      </c>
      <c r="E8" s="63">
        <v>10</v>
      </c>
      <c r="F8" s="64">
        <v>41</v>
      </c>
      <c r="G8" s="57">
        <f t="shared" si="0"/>
        <v>0.20520499999999997</v>
      </c>
      <c r="H8" s="57">
        <f t="shared" si="1"/>
        <v>0.89941082104387893</v>
      </c>
      <c r="I8" s="58">
        <f t="shared" si="2"/>
        <v>2.1585859705053094</v>
      </c>
      <c r="J8" s="5"/>
      <c r="K8" s="403" t="s">
        <v>73</v>
      </c>
      <c r="L8" s="391"/>
      <c r="M8" s="391"/>
      <c r="N8" s="404"/>
      <c r="O8" s="46"/>
      <c r="P8" s="42">
        <v>7</v>
      </c>
      <c r="Q8" s="41">
        <v>0.73360000000000003</v>
      </c>
      <c r="R8" s="41">
        <v>0.70030000000000003</v>
      </c>
      <c r="S8" s="338"/>
    </row>
    <row r="9" spans="1:19" ht="16.5" customHeight="1">
      <c r="A9" s="60">
        <v>9</v>
      </c>
      <c r="B9" s="89" t="s">
        <v>398</v>
      </c>
      <c r="C9" s="59" t="s">
        <v>605</v>
      </c>
      <c r="D9" s="62">
        <v>25</v>
      </c>
      <c r="E9" s="63">
        <v>16</v>
      </c>
      <c r="F9" s="64">
        <v>24</v>
      </c>
      <c r="G9" s="57">
        <f t="shared" si="0"/>
        <v>0.12011999999999998</v>
      </c>
      <c r="H9" s="57">
        <f t="shared" si="1"/>
        <v>0.8709449099477603</v>
      </c>
      <c r="I9" s="58">
        <f t="shared" si="2"/>
        <v>2.0902677838746246</v>
      </c>
      <c r="J9" s="5"/>
      <c r="K9" s="314" t="s">
        <v>38</v>
      </c>
      <c r="L9" s="14" t="s">
        <v>39</v>
      </c>
      <c r="M9" s="14" t="s">
        <v>40</v>
      </c>
      <c r="N9" s="315" t="s">
        <v>41</v>
      </c>
      <c r="O9" s="46"/>
      <c r="P9" s="42">
        <v>8</v>
      </c>
      <c r="Q9" s="41">
        <v>0.66700000000000004</v>
      </c>
      <c r="R9" s="41">
        <v>0.63370000000000004</v>
      </c>
      <c r="S9" s="338"/>
    </row>
    <row r="10" spans="1:19" ht="16.5" customHeight="1">
      <c r="A10" s="60">
        <v>10</v>
      </c>
      <c r="B10" s="91" t="s">
        <v>400</v>
      </c>
      <c r="C10" s="59" t="s">
        <v>576</v>
      </c>
      <c r="D10" s="62">
        <v>26</v>
      </c>
      <c r="E10" s="63">
        <v>16</v>
      </c>
      <c r="F10" s="64">
        <v>27</v>
      </c>
      <c r="G10" s="57">
        <f t="shared" si="0"/>
        <v>0.13513500000000001</v>
      </c>
      <c r="H10" s="57">
        <f t="shared" si="1"/>
        <v>0.90201194127807838</v>
      </c>
      <c r="I10" s="58">
        <f t="shared" si="2"/>
        <v>2.0815660183340272</v>
      </c>
      <c r="J10" s="5"/>
      <c r="K10" s="316">
        <v>10</v>
      </c>
      <c r="L10" s="16" t="s">
        <v>3</v>
      </c>
      <c r="M10" s="16" t="s">
        <v>3</v>
      </c>
      <c r="N10" s="317" t="s">
        <v>659</v>
      </c>
      <c r="O10" s="46"/>
      <c r="P10" s="42">
        <v>9</v>
      </c>
      <c r="Q10" s="41">
        <v>0.60040000000000004</v>
      </c>
      <c r="R10" s="41">
        <v>0.56710000000000005</v>
      </c>
      <c r="S10" s="338"/>
    </row>
    <row r="11" spans="1:19" ht="16.5" customHeight="1">
      <c r="A11" s="71">
        <v>4</v>
      </c>
      <c r="B11" s="90" t="s">
        <v>311</v>
      </c>
      <c r="C11" s="84" t="s">
        <v>501</v>
      </c>
      <c r="D11" s="74">
        <v>25</v>
      </c>
      <c r="E11" s="75">
        <v>10</v>
      </c>
      <c r="F11" s="76">
        <v>32</v>
      </c>
      <c r="G11" s="72">
        <f t="shared" si="0"/>
        <v>0.16016</v>
      </c>
      <c r="H11" s="72">
        <f t="shared" si="1"/>
        <v>0.82543163102363648</v>
      </c>
      <c r="I11" s="73">
        <f t="shared" si="2"/>
        <v>1.9810359144567276</v>
      </c>
      <c r="J11" s="5"/>
      <c r="K11" s="318" t="s">
        <v>470</v>
      </c>
      <c r="L11" s="46"/>
      <c r="M11" s="46"/>
      <c r="N11" s="319"/>
      <c r="O11" s="46"/>
      <c r="P11" s="42">
        <v>10</v>
      </c>
      <c r="Q11" s="41">
        <v>0.53380000000000005</v>
      </c>
      <c r="R11" s="41">
        <v>0.50049999999999994</v>
      </c>
      <c r="S11" s="338"/>
    </row>
    <row r="12" spans="1:19" ht="16.5" customHeight="1">
      <c r="A12" s="60">
        <v>8</v>
      </c>
      <c r="B12" s="89" t="s">
        <v>398</v>
      </c>
      <c r="C12" s="59" t="s">
        <v>592</v>
      </c>
      <c r="D12" s="62">
        <v>25</v>
      </c>
      <c r="E12" s="63">
        <v>9</v>
      </c>
      <c r="F12" s="64">
        <v>35</v>
      </c>
      <c r="G12" s="57">
        <f t="shared" si="0"/>
        <v>0.17517499999999997</v>
      </c>
      <c r="H12" s="57">
        <f t="shared" si="1"/>
        <v>0.82329194717125209</v>
      </c>
      <c r="I12" s="58">
        <f t="shared" si="2"/>
        <v>1.9759006732110049</v>
      </c>
      <c r="J12" s="5"/>
      <c r="K12" s="320"/>
      <c r="L12" s="393" t="s">
        <v>740</v>
      </c>
      <c r="M12" s="393"/>
      <c r="N12" s="321"/>
      <c r="O12" s="46"/>
      <c r="P12" s="43">
        <v>11</v>
      </c>
      <c r="Q12" s="41">
        <v>0.434</v>
      </c>
      <c r="R12" s="41">
        <v>0.434</v>
      </c>
      <c r="S12" s="338"/>
    </row>
    <row r="13" spans="1:19" ht="16.5" customHeight="1">
      <c r="A13" s="60">
        <v>10</v>
      </c>
      <c r="B13" s="89" t="s">
        <v>399</v>
      </c>
      <c r="C13" s="59" t="s">
        <v>638</v>
      </c>
      <c r="D13" s="62">
        <v>28</v>
      </c>
      <c r="E13" s="63">
        <v>12</v>
      </c>
      <c r="F13" s="64">
        <v>36</v>
      </c>
      <c r="G13" s="57">
        <f t="shared" si="0"/>
        <v>0.18017999999999998</v>
      </c>
      <c r="H13" s="57">
        <f t="shared" si="1"/>
        <v>0.9078230979788886</v>
      </c>
      <c r="I13" s="58">
        <f t="shared" si="2"/>
        <v>1.9453352099547614</v>
      </c>
      <c r="J13" s="5"/>
      <c r="K13" s="320"/>
      <c r="L13" s="14" t="s">
        <v>42</v>
      </c>
      <c r="M13" s="14" t="s">
        <v>43</v>
      </c>
      <c r="N13" s="322"/>
      <c r="O13" s="46"/>
      <c r="P13" s="20" t="s">
        <v>28</v>
      </c>
      <c r="Q13" s="41">
        <v>0.80020000000000002</v>
      </c>
      <c r="R13" s="41">
        <v>0.80020000000000002</v>
      </c>
      <c r="S13" s="339"/>
    </row>
    <row r="14" spans="1:19" ht="16.5" customHeight="1">
      <c r="A14" s="71">
        <v>10</v>
      </c>
      <c r="B14" s="89" t="s">
        <v>398</v>
      </c>
      <c r="C14" s="59" t="s">
        <v>586</v>
      </c>
      <c r="D14" s="62">
        <v>30</v>
      </c>
      <c r="E14" s="63">
        <v>9</v>
      </c>
      <c r="F14" s="64">
        <v>63</v>
      </c>
      <c r="G14" s="57">
        <f t="shared" si="0"/>
        <v>0.31531499999999996</v>
      </c>
      <c r="H14" s="57">
        <f t="shared" si="1"/>
        <v>0.96693128482753643</v>
      </c>
      <c r="I14" s="58">
        <f t="shared" si="2"/>
        <v>1.9338625696550729</v>
      </c>
      <c r="J14" s="5"/>
      <c r="K14" s="320"/>
      <c r="L14" s="31" t="s">
        <v>3</v>
      </c>
      <c r="M14" s="32" t="s">
        <v>3</v>
      </c>
      <c r="N14" s="323"/>
      <c r="O14" s="46"/>
    </row>
    <row r="15" spans="1:19" ht="16.5" customHeight="1">
      <c r="A15" s="71">
        <v>11</v>
      </c>
      <c r="B15" s="89" t="s">
        <v>399</v>
      </c>
      <c r="C15" s="59" t="s">
        <v>639</v>
      </c>
      <c r="D15" s="62">
        <v>30</v>
      </c>
      <c r="E15" s="63">
        <v>12</v>
      </c>
      <c r="F15" s="64">
        <v>48</v>
      </c>
      <c r="G15" s="57">
        <f t="shared" si="0"/>
        <v>0.24023999999999995</v>
      </c>
      <c r="H15" s="57">
        <f t="shared" si="1"/>
        <v>0.963007208904195</v>
      </c>
      <c r="I15" s="58">
        <f t="shared" si="2"/>
        <v>1.92601441780839</v>
      </c>
      <c r="J15" s="5"/>
      <c r="K15" s="318"/>
      <c r="L15" s="46"/>
      <c r="M15" s="46"/>
      <c r="N15" s="319"/>
      <c r="O15" s="46"/>
      <c r="R15" s="346" t="s">
        <v>55</v>
      </c>
      <c r="S15" s="347"/>
    </row>
    <row r="16" spans="1:19" ht="16.5" customHeight="1">
      <c r="A16" s="60">
        <v>10</v>
      </c>
      <c r="B16" s="89" t="s">
        <v>398</v>
      </c>
      <c r="C16" s="59" t="s">
        <v>594</v>
      </c>
      <c r="D16" s="62">
        <v>30</v>
      </c>
      <c r="E16" s="63">
        <v>12</v>
      </c>
      <c r="F16" s="64">
        <v>48</v>
      </c>
      <c r="G16" s="57">
        <f t="shared" si="0"/>
        <v>0.24023999999999995</v>
      </c>
      <c r="H16" s="57">
        <f t="shared" si="1"/>
        <v>0.963007208904195</v>
      </c>
      <c r="I16" s="58">
        <f t="shared" si="2"/>
        <v>1.92601441780839</v>
      </c>
      <c r="J16" s="5"/>
      <c r="K16" s="320"/>
      <c r="L16" s="383" t="s">
        <v>214</v>
      </c>
      <c r="M16" s="383"/>
      <c r="N16" s="319"/>
      <c r="O16" s="46"/>
      <c r="R16" s="21" t="s">
        <v>12</v>
      </c>
      <c r="S16" s="22" t="s">
        <v>4</v>
      </c>
    </row>
    <row r="17" spans="1:19" ht="16.5" customHeight="1">
      <c r="A17" s="60">
        <v>7</v>
      </c>
      <c r="B17" s="90" t="s">
        <v>311</v>
      </c>
      <c r="C17" s="59" t="s">
        <v>490</v>
      </c>
      <c r="D17" s="62">
        <v>25</v>
      </c>
      <c r="E17" s="63">
        <v>12</v>
      </c>
      <c r="F17" s="64">
        <v>25</v>
      </c>
      <c r="G17" s="57">
        <f t="shared" si="0"/>
        <v>0.12512499999999999</v>
      </c>
      <c r="H17" s="57">
        <f t="shared" si="1"/>
        <v>0.79892777752574318</v>
      </c>
      <c r="I17" s="58">
        <f t="shared" si="2"/>
        <v>1.9174266660617838</v>
      </c>
      <c r="J17" s="5"/>
      <c r="K17" s="320"/>
      <c r="L17" s="34" t="s">
        <v>44</v>
      </c>
      <c r="M17" s="34" t="s">
        <v>45</v>
      </c>
      <c r="N17" s="324" t="s">
        <v>53</v>
      </c>
      <c r="O17" s="46"/>
      <c r="R17" s="21"/>
      <c r="S17" s="66" t="s">
        <v>2</v>
      </c>
    </row>
    <row r="18" spans="1:19" ht="16.5" customHeight="1">
      <c r="A18" s="60">
        <v>8</v>
      </c>
      <c r="B18" s="91" t="s">
        <v>400</v>
      </c>
      <c r="C18" s="83" t="s">
        <v>557</v>
      </c>
      <c r="D18" s="62">
        <v>22.5</v>
      </c>
      <c r="E18" s="63">
        <v>6</v>
      </c>
      <c r="F18" s="64">
        <v>38</v>
      </c>
      <c r="G18" s="57">
        <f t="shared" si="0"/>
        <v>0.19018999999999997</v>
      </c>
      <c r="H18" s="57">
        <f t="shared" si="1"/>
        <v>0.71796772391560992</v>
      </c>
      <c r="I18" s="58">
        <f t="shared" si="2"/>
        <v>1.9145805971082932</v>
      </c>
      <c r="J18" s="5"/>
      <c r="K18" s="320"/>
      <c r="L18" s="32" t="s">
        <v>3</v>
      </c>
      <c r="M18" s="32" t="s">
        <v>3</v>
      </c>
      <c r="N18" s="325" t="s">
        <v>65</v>
      </c>
      <c r="O18" s="5"/>
      <c r="R18" s="21" t="s">
        <v>56</v>
      </c>
      <c r="S18" s="24">
        <f>INDEX(IF(N10="풀업",R2:R13,Q2:Q13),IF(K10="항공모함",12,K10))</f>
        <v>0.50049999999999994</v>
      </c>
    </row>
    <row r="19" spans="1:19" ht="16.5" customHeight="1">
      <c r="A19" s="71">
        <v>8</v>
      </c>
      <c r="B19" s="91" t="s">
        <v>400</v>
      </c>
      <c r="C19" s="84" t="s">
        <v>571</v>
      </c>
      <c r="D19" s="74">
        <v>23</v>
      </c>
      <c r="E19" s="75">
        <v>9</v>
      </c>
      <c r="F19" s="76">
        <v>27</v>
      </c>
      <c r="G19" s="72">
        <f t="shared" si="0"/>
        <v>0.13513500000000001</v>
      </c>
      <c r="H19" s="72">
        <f t="shared" si="1"/>
        <v>0.72927092525565773</v>
      </c>
      <c r="I19" s="73">
        <f t="shared" si="2"/>
        <v>1.902445891971281</v>
      </c>
      <c r="K19" s="326"/>
      <c r="L19" s="46"/>
      <c r="M19" s="5"/>
      <c r="N19" s="327" t="s">
        <v>476</v>
      </c>
      <c r="R19" s="21" t="s">
        <v>26</v>
      </c>
      <c r="S19" s="25">
        <f>IF(L10="있음",0.95,1)</f>
        <v>1</v>
      </c>
    </row>
    <row r="20" spans="1:19" ht="16.5" customHeight="1">
      <c r="A20" s="71">
        <v>9</v>
      </c>
      <c r="B20" s="89" t="s">
        <v>398</v>
      </c>
      <c r="C20" s="65" t="s">
        <v>593</v>
      </c>
      <c r="D20" s="74">
        <v>29</v>
      </c>
      <c r="E20" s="75">
        <v>9</v>
      </c>
      <c r="F20" s="76">
        <v>48</v>
      </c>
      <c r="G20" s="72">
        <f t="shared" si="0"/>
        <v>0.24023999999999995</v>
      </c>
      <c r="H20" s="72">
        <f t="shared" si="1"/>
        <v>0.91564946820841775</v>
      </c>
      <c r="I20" s="73">
        <f t="shared" si="2"/>
        <v>1.894447175603623</v>
      </c>
      <c r="K20" s="320"/>
      <c r="L20" s="5"/>
      <c r="M20" s="5"/>
      <c r="N20" s="328"/>
      <c r="R20" s="21" t="s">
        <v>5</v>
      </c>
      <c r="S20" s="25">
        <f>IF(M10="있음",0.9,1)</f>
        <v>1</v>
      </c>
    </row>
    <row r="21" spans="1:19" ht="16.5" customHeight="1">
      <c r="A21" s="60">
        <v>7</v>
      </c>
      <c r="B21" s="89" t="s">
        <v>399</v>
      </c>
      <c r="C21" s="59" t="s">
        <v>633</v>
      </c>
      <c r="D21" s="62">
        <v>25</v>
      </c>
      <c r="E21" s="63">
        <v>8</v>
      </c>
      <c r="F21" s="64">
        <v>35</v>
      </c>
      <c r="G21" s="57">
        <f t="shared" si="0"/>
        <v>0.17517499999999997</v>
      </c>
      <c r="H21" s="57">
        <f t="shared" si="1"/>
        <v>0.78576297659655325</v>
      </c>
      <c r="I21" s="58">
        <f t="shared" si="2"/>
        <v>1.8858311438317279</v>
      </c>
      <c r="K21" s="329" t="s">
        <v>87</v>
      </c>
      <c r="L21" s="5"/>
      <c r="M21" s="5"/>
      <c r="N21" s="328"/>
      <c r="R21" s="21" t="s">
        <v>21</v>
      </c>
      <c r="S21" s="25">
        <f>IF(L14="있음",0.5,1)</f>
        <v>1</v>
      </c>
    </row>
    <row r="22" spans="1:19" ht="16.5" customHeight="1">
      <c r="A22" s="71">
        <v>7</v>
      </c>
      <c r="B22" s="92" t="s">
        <v>313</v>
      </c>
      <c r="C22" s="65" t="s">
        <v>546</v>
      </c>
      <c r="D22" s="74">
        <v>28</v>
      </c>
      <c r="E22" s="75">
        <v>9</v>
      </c>
      <c r="F22" s="76">
        <v>41</v>
      </c>
      <c r="G22" s="72">
        <f t="shared" si="0"/>
        <v>0.20520499999999997</v>
      </c>
      <c r="H22" s="72">
        <f t="shared" si="1"/>
        <v>0.87344009592898653</v>
      </c>
      <c r="I22" s="73">
        <f t="shared" si="2"/>
        <v>1.8716573484192569</v>
      </c>
      <c r="K22" s="330" t="s">
        <v>86</v>
      </c>
      <c r="L22" s="5"/>
      <c r="M22" s="5"/>
      <c r="N22" s="328"/>
      <c r="R22" s="21" t="s">
        <v>22</v>
      </c>
      <c r="S22" s="25">
        <f>IF(M14="있음",1,0)</f>
        <v>0</v>
      </c>
    </row>
    <row r="23" spans="1:19" ht="16.5" customHeight="1" thickBot="1">
      <c r="A23" s="60">
        <v>10</v>
      </c>
      <c r="B23" s="88" t="s">
        <v>312</v>
      </c>
      <c r="C23" s="59" t="s">
        <v>534</v>
      </c>
      <c r="D23" s="62">
        <v>27.5</v>
      </c>
      <c r="E23" s="63">
        <v>8</v>
      </c>
      <c r="F23" s="64">
        <v>43</v>
      </c>
      <c r="G23" s="57">
        <f t="shared" si="0"/>
        <v>0.21521499999999996</v>
      </c>
      <c r="H23" s="57">
        <f t="shared" si="1"/>
        <v>0.85611830398338262</v>
      </c>
      <c r="I23" s="58">
        <f t="shared" si="2"/>
        <v>1.8678944814182894</v>
      </c>
      <c r="K23" s="331" t="s">
        <v>78</v>
      </c>
      <c r="L23" s="332"/>
      <c r="M23" s="332"/>
      <c r="N23" s="333"/>
      <c r="R23" s="21" t="s">
        <v>54</v>
      </c>
      <c r="S23" s="25" t="s">
        <v>10</v>
      </c>
    </row>
    <row r="24" spans="1:19" ht="16.5" customHeight="1" thickTop="1">
      <c r="A24" s="71">
        <v>8</v>
      </c>
      <c r="B24" s="91" t="s">
        <v>400</v>
      </c>
      <c r="C24" s="84" t="s">
        <v>572</v>
      </c>
      <c r="D24" s="74">
        <v>26.5</v>
      </c>
      <c r="E24" s="75">
        <v>12</v>
      </c>
      <c r="F24" s="76">
        <v>27</v>
      </c>
      <c r="G24" s="72">
        <f t="shared" si="0"/>
        <v>0.13513500000000001</v>
      </c>
      <c r="H24" s="72">
        <f t="shared" si="1"/>
        <v>0.82486220994567261</v>
      </c>
      <c r="I24" s="73">
        <f t="shared" si="2"/>
        <v>1.8676125508203907</v>
      </c>
      <c r="R24" s="21"/>
      <c r="S24" s="25" t="s">
        <v>11</v>
      </c>
    </row>
    <row r="25" spans="1:19" ht="16.5" customHeight="1">
      <c r="A25" s="60">
        <v>8</v>
      </c>
      <c r="B25" s="89" t="s">
        <v>398</v>
      </c>
      <c r="C25" s="59" t="s">
        <v>604</v>
      </c>
      <c r="D25" s="62">
        <v>25</v>
      </c>
      <c r="E25" s="63">
        <v>8</v>
      </c>
      <c r="F25" s="64">
        <v>34</v>
      </c>
      <c r="G25" s="57">
        <f t="shared" si="0"/>
        <v>0.17016999999999999</v>
      </c>
      <c r="H25" s="57">
        <f t="shared" si="1"/>
        <v>0.77513956262775086</v>
      </c>
      <c r="I25" s="58">
        <f t="shared" si="2"/>
        <v>1.8603349503066022</v>
      </c>
      <c r="R25" s="21" t="s">
        <v>13</v>
      </c>
      <c r="S25" s="25">
        <f>IF(N18="초과함",1,0.5)</f>
        <v>1</v>
      </c>
    </row>
    <row r="26" spans="1:19" ht="16.5" customHeight="1">
      <c r="A26" s="60">
        <v>7</v>
      </c>
      <c r="B26" s="89" t="s">
        <v>398</v>
      </c>
      <c r="C26" s="59" t="s">
        <v>602</v>
      </c>
      <c r="D26" s="62">
        <v>26</v>
      </c>
      <c r="E26" s="63">
        <v>6</v>
      </c>
      <c r="F26" s="64">
        <v>47</v>
      </c>
      <c r="G26" s="57">
        <f t="shared" si="0"/>
        <v>0.23523499999999997</v>
      </c>
      <c r="H26" s="57">
        <f t="shared" si="1"/>
        <v>0.79993642567963386</v>
      </c>
      <c r="I26" s="58">
        <f t="shared" si="2"/>
        <v>1.8460071361837704</v>
      </c>
      <c r="R26" s="21" t="s">
        <v>9</v>
      </c>
      <c r="S26" s="25">
        <f>IF(L18="있음",1,0)</f>
        <v>0</v>
      </c>
    </row>
    <row r="27" spans="1:19" ht="16.5" customHeight="1">
      <c r="A27" s="60">
        <v>9</v>
      </c>
      <c r="B27" s="89" t="s">
        <v>399</v>
      </c>
      <c r="C27" s="59" t="s">
        <v>637</v>
      </c>
      <c r="D27" s="62">
        <v>26</v>
      </c>
      <c r="E27" s="63">
        <v>8</v>
      </c>
      <c r="F27" s="64">
        <v>36</v>
      </c>
      <c r="G27" s="57">
        <f t="shared" si="0"/>
        <v>0.18017999999999998</v>
      </c>
      <c r="H27" s="57">
        <f t="shared" si="1"/>
        <v>0.79594460953831503</v>
      </c>
      <c r="I27" s="58">
        <f t="shared" si="2"/>
        <v>1.836795252780727</v>
      </c>
      <c r="R27" s="21" t="s">
        <v>8</v>
      </c>
      <c r="S27" s="25">
        <f>IF(M18="있음",1,0)</f>
        <v>0</v>
      </c>
    </row>
    <row r="28" spans="1:19" ht="16.5" customHeight="1">
      <c r="A28" s="60">
        <v>10</v>
      </c>
      <c r="B28" s="89" t="s">
        <v>398</v>
      </c>
      <c r="C28" s="59" t="s">
        <v>607</v>
      </c>
      <c r="D28" s="62">
        <v>28</v>
      </c>
      <c r="E28" s="63">
        <v>6</v>
      </c>
      <c r="F28" s="64">
        <v>55</v>
      </c>
      <c r="G28" s="57">
        <f t="shared" si="0"/>
        <v>0.27527499999999999</v>
      </c>
      <c r="H28" s="57">
        <f t="shared" si="1"/>
        <v>0.8551096513105555</v>
      </c>
      <c r="I28" s="58">
        <f t="shared" si="2"/>
        <v>1.8323778242369044</v>
      </c>
      <c r="R28" s="26" t="s">
        <v>16</v>
      </c>
      <c r="S28" s="25" t="s">
        <v>17</v>
      </c>
    </row>
    <row r="29" spans="1:19" ht="16.5" customHeight="1">
      <c r="A29" s="60">
        <v>7</v>
      </c>
      <c r="B29" s="89" t="s">
        <v>398</v>
      </c>
      <c r="C29" s="77" t="s">
        <v>601</v>
      </c>
      <c r="D29" s="62">
        <v>29.5</v>
      </c>
      <c r="E29" s="63">
        <v>10</v>
      </c>
      <c r="F29" s="64">
        <v>41</v>
      </c>
      <c r="G29" s="57">
        <f t="shared" si="0"/>
        <v>0.20520499999999997</v>
      </c>
      <c r="H29" s="57">
        <f t="shared" si="1"/>
        <v>0.89941082104387893</v>
      </c>
      <c r="I29" s="58">
        <f t="shared" si="2"/>
        <v>1.8293101444960249</v>
      </c>
      <c r="R29" s="21"/>
      <c r="S29" s="25" t="s">
        <v>18</v>
      </c>
    </row>
    <row r="30" spans="1:19" ht="16.5" customHeight="1">
      <c r="A30" s="60">
        <v>10</v>
      </c>
      <c r="B30" s="88" t="s">
        <v>312</v>
      </c>
      <c r="C30" s="59" t="s">
        <v>516</v>
      </c>
      <c r="D30" s="62">
        <v>30</v>
      </c>
      <c r="E30" s="63">
        <v>12</v>
      </c>
      <c r="F30" s="64">
        <v>36</v>
      </c>
      <c r="G30" s="57">
        <f t="shared" si="0"/>
        <v>0.18017999999999998</v>
      </c>
      <c r="H30" s="57">
        <f t="shared" si="1"/>
        <v>0.9078230979788886</v>
      </c>
      <c r="I30" s="58">
        <f t="shared" si="2"/>
        <v>1.8156461959577774</v>
      </c>
      <c r="R30" s="54"/>
      <c r="S30" s="55"/>
    </row>
    <row r="31" spans="1:19" ht="16.5" customHeight="1">
      <c r="A31" s="71">
        <v>6</v>
      </c>
      <c r="B31" s="89" t="s">
        <v>399</v>
      </c>
      <c r="C31" s="65" t="s">
        <v>632</v>
      </c>
      <c r="D31" s="74">
        <v>26</v>
      </c>
      <c r="E31" s="75">
        <v>8</v>
      </c>
      <c r="F31" s="76">
        <v>35</v>
      </c>
      <c r="G31" s="72">
        <f t="shared" si="0"/>
        <v>0.17517499999999997</v>
      </c>
      <c r="H31" s="72">
        <f t="shared" si="1"/>
        <v>0.78576297659655325</v>
      </c>
      <c r="I31" s="73">
        <f t="shared" si="2"/>
        <v>1.8132991767612767</v>
      </c>
    </row>
    <row r="32" spans="1:19" ht="16.5" customHeight="1">
      <c r="A32" s="60">
        <v>7</v>
      </c>
      <c r="B32" s="89" t="s">
        <v>398</v>
      </c>
      <c r="C32" s="59" t="s">
        <v>600</v>
      </c>
      <c r="D32" s="62">
        <v>30</v>
      </c>
      <c r="E32" s="63">
        <v>9</v>
      </c>
      <c r="F32" s="64">
        <v>46</v>
      </c>
      <c r="G32" s="57">
        <f t="shared" si="0"/>
        <v>0.23022999999999999</v>
      </c>
      <c r="H32" s="57">
        <f t="shared" si="1"/>
        <v>0.90510379754801984</v>
      </c>
      <c r="I32" s="58">
        <f t="shared" si="2"/>
        <v>1.8102075950960397</v>
      </c>
    </row>
    <row r="33" spans="1:10" ht="16.5" customHeight="1">
      <c r="A33" s="60">
        <v>9</v>
      </c>
      <c r="B33" s="91" t="s">
        <v>318</v>
      </c>
      <c r="C33" s="59" t="s">
        <v>646</v>
      </c>
      <c r="D33" s="62">
        <v>26</v>
      </c>
      <c r="E33" s="63">
        <v>6</v>
      </c>
      <c r="F33" s="64">
        <v>45</v>
      </c>
      <c r="G33" s="57">
        <f t="shared" si="0"/>
        <v>0.22522499999999998</v>
      </c>
      <c r="H33" s="57">
        <f t="shared" si="1"/>
        <v>0.78370145788824297</v>
      </c>
      <c r="I33" s="58">
        <f t="shared" si="2"/>
        <v>1.8085418258959451</v>
      </c>
    </row>
    <row r="34" spans="1:10" ht="16.5" customHeight="1">
      <c r="A34" s="60">
        <v>8</v>
      </c>
      <c r="B34" s="91" t="s">
        <v>400</v>
      </c>
      <c r="C34" s="59" t="s">
        <v>565</v>
      </c>
      <c r="D34" s="62">
        <v>26</v>
      </c>
      <c r="E34" s="63">
        <v>8</v>
      </c>
      <c r="F34" s="64">
        <v>34</v>
      </c>
      <c r="G34" s="57">
        <f t="shared" si="0"/>
        <v>0.17016999999999999</v>
      </c>
      <c r="H34" s="57">
        <f t="shared" si="1"/>
        <v>0.77513956262775086</v>
      </c>
      <c r="I34" s="58">
        <f t="shared" si="2"/>
        <v>1.7887836060640405</v>
      </c>
    </row>
    <row r="35" spans="1:10" ht="16.5" customHeight="1">
      <c r="A35" s="60">
        <v>8</v>
      </c>
      <c r="B35" s="91" t="s">
        <v>400</v>
      </c>
      <c r="C35" s="59" t="s">
        <v>570</v>
      </c>
      <c r="D35" s="62">
        <v>26</v>
      </c>
      <c r="E35" s="63">
        <v>8</v>
      </c>
      <c r="F35" s="64">
        <v>34</v>
      </c>
      <c r="G35" s="57">
        <f t="shared" ref="G35:G66" si="3">S$18*S$19*S$20*((F35/100*S$21)+S$22/100+(S$26/100+S$27/100)*S$25)</f>
        <v>0.17016999999999999</v>
      </c>
      <c r="H35" s="57">
        <f t="shared" ref="H35:H66" si="4">1-((1-G35)^E35)</f>
        <v>0.77513956262775086</v>
      </c>
      <c r="I35" s="58">
        <f t="shared" ref="I35:I66" si="5">H35*60/D35</f>
        <v>1.7887836060640405</v>
      </c>
    </row>
    <row r="36" spans="1:10" ht="16.5" customHeight="1">
      <c r="A36" s="71">
        <v>5</v>
      </c>
      <c r="B36" s="89" t="s">
        <v>398</v>
      </c>
      <c r="C36" s="59" t="s">
        <v>589</v>
      </c>
      <c r="D36" s="62">
        <v>30</v>
      </c>
      <c r="E36" s="63">
        <v>10</v>
      </c>
      <c r="F36" s="64">
        <v>40</v>
      </c>
      <c r="G36" s="57">
        <f t="shared" si="3"/>
        <v>0.20019999999999999</v>
      </c>
      <c r="H36" s="57">
        <f t="shared" si="4"/>
        <v>0.89289395126735038</v>
      </c>
      <c r="I36" s="58">
        <f t="shared" si="5"/>
        <v>1.7857879025347008</v>
      </c>
    </row>
    <row r="37" spans="1:10" ht="16.5" customHeight="1">
      <c r="A37" s="60">
        <v>4</v>
      </c>
      <c r="B37" s="89" t="s">
        <v>398</v>
      </c>
      <c r="C37" s="82" t="s">
        <v>588</v>
      </c>
      <c r="D37" s="62">
        <v>30</v>
      </c>
      <c r="E37" s="63">
        <v>10</v>
      </c>
      <c r="F37" s="64">
        <v>40</v>
      </c>
      <c r="G37" s="57">
        <f t="shared" si="3"/>
        <v>0.20019999999999999</v>
      </c>
      <c r="H37" s="57">
        <f t="shared" si="4"/>
        <v>0.89289395126735038</v>
      </c>
      <c r="I37" s="58">
        <f t="shared" si="5"/>
        <v>1.7857879025347008</v>
      </c>
    </row>
    <row r="38" spans="1:10" ht="16.5" customHeight="1">
      <c r="A38" s="71">
        <v>7</v>
      </c>
      <c r="B38" s="89" t="s">
        <v>399</v>
      </c>
      <c r="C38" s="84" t="s">
        <v>628</v>
      </c>
      <c r="D38" s="74">
        <v>30</v>
      </c>
      <c r="E38" s="75">
        <v>16</v>
      </c>
      <c r="F38" s="76">
        <v>26</v>
      </c>
      <c r="G38" s="72">
        <f t="shared" si="3"/>
        <v>0.13013</v>
      </c>
      <c r="H38" s="72">
        <f t="shared" si="4"/>
        <v>0.8925343546440917</v>
      </c>
      <c r="I38" s="73">
        <f t="shared" si="5"/>
        <v>1.7850687092881834</v>
      </c>
      <c r="J38" s="5"/>
    </row>
    <row r="39" spans="1:10" ht="16.5" customHeight="1">
      <c r="A39" s="60">
        <v>8</v>
      </c>
      <c r="B39" s="91" t="s">
        <v>400</v>
      </c>
      <c r="C39" s="59" t="s">
        <v>573</v>
      </c>
      <c r="D39" s="62">
        <v>30</v>
      </c>
      <c r="E39" s="63">
        <v>15</v>
      </c>
      <c r="F39" s="64">
        <v>27</v>
      </c>
      <c r="G39" s="57">
        <f t="shared" si="3"/>
        <v>0.13513500000000001</v>
      </c>
      <c r="H39" s="57">
        <f t="shared" si="4"/>
        <v>0.88670132480569619</v>
      </c>
      <c r="I39" s="58">
        <f t="shared" si="5"/>
        <v>1.7734026496113924</v>
      </c>
    </row>
    <row r="40" spans="1:10" ht="16.5" customHeight="1">
      <c r="A40" s="60">
        <v>9</v>
      </c>
      <c r="B40" s="88" t="s">
        <v>312</v>
      </c>
      <c r="C40" s="81" t="s">
        <v>531</v>
      </c>
      <c r="D40" s="62">
        <v>26</v>
      </c>
      <c r="E40" s="63">
        <v>6</v>
      </c>
      <c r="F40" s="64">
        <v>43</v>
      </c>
      <c r="G40" s="57">
        <f t="shared" si="3"/>
        <v>0.21521499999999996</v>
      </c>
      <c r="H40" s="57">
        <f t="shared" si="4"/>
        <v>0.76638315130844348</v>
      </c>
      <c r="I40" s="58">
        <f t="shared" si="5"/>
        <v>1.7685765030194849</v>
      </c>
    </row>
    <row r="41" spans="1:10" ht="16.5" customHeight="1">
      <c r="A41" s="71">
        <v>5</v>
      </c>
      <c r="B41" s="91" t="s">
        <v>403</v>
      </c>
      <c r="C41" s="84" t="s">
        <v>650</v>
      </c>
      <c r="D41" s="74">
        <v>31</v>
      </c>
      <c r="E41" s="75">
        <v>14</v>
      </c>
      <c r="F41" s="76">
        <v>32</v>
      </c>
      <c r="G41" s="72">
        <f t="shared" si="3"/>
        <v>0.16016</v>
      </c>
      <c r="H41" s="72">
        <f t="shared" si="4"/>
        <v>0.91315360892457276</v>
      </c>
      <c r="I41" s="73">
        <f t="shared" si="5"/>
        <v>1.7673940817894958</v>
      </c>
    </row>
    <row r="42" spans="1:10" ht="16.5" customHeight="1">
      <c r="A42" s="60">
        <v>11</v>
      </c>
      <c r="B42" s="91" t="s">
        <v>400</v>
      </c>
      <c r="C42" s="79" t="s">
        <v>578</v>
      </c>
      <c r="D42" s="62">
        <v>28</v>
      </c>
      <c r="E42" s="63">
        <v>8</v>
      </c>
      <c r="F42" s="64">
        <v>39</v>
      </c>
      <c r="G42" s="57">
        <f t="shared" si="3"/>
        <v>0.19519499999999998</v>
      </c>
      <c r="H42" s="57">
        <f t="shared" si="4"/>
        <v>0.82399486979177283</v>
      </c>
      <c r="I42" s="58">
        <f t="shared" si="5"/>
        <v>1.7657032924109417</v>
      </c>
    </row>
    <row r="43" spans="1:10" ht="16.5" customHeight="1">
      <c r="A43" s="60">
        <v>9</v>
      </c>
      <c r="B43" s="89" t="s">
        <v>398</v>
      </c>
      <c r="C43" s="84" t="s">
        <v>585</v>
      </c>
      <c r="D43" s="74">
        <v>31</v>
      </c>
      <c r="E43" s="75">
        <v>9</v>
      </c>
      <c r="F43" s="76">
        <v>47</v>
      </c>
      <c r="G43" s="72">
        <f t="shared" si="3"/>
        <v>0.23523499999999997</v>
      </c>
      <c r="H43" s="72">
        <f t="shared" si="4"/>
        <v>0.91051463056053572</v>
      </c>
      <c r="I43" s="73">
        <f t="shared" si="5"/>
        <v>1.7622863817300691</v>
      </c>
    </row>
    <row r="44" spans="1:10" ht="16.5" customHeight="1">
      <c r="A44" s="71">
        <v>10</v>
      </c>
      <c r="B44" s="91" t="s">
        <v>400</v>
      </c>
      <c r="C44" s="59" t="s">
        <v>575</v>
      </c>
      <c r="D44" s="74">
        <v>32</v>
      </c>
      <c r="E44" s="75">
        <v>12</v>
      </c>
      <c r="F44" s="76">
        <v>41</v>
      </c>
      <c r="G44" s="72">
        <f t="shared" si="3"/>
        <v>0.20520499999999997</v>
      </c>
      <c r="H44" s="72">
        <f t="shared" si="4"/>
        <v>0.93645790698587805</v>
      </c>
      <c r="I44" s="73">
        <f t="shared" si="5"/>
        <v>1.7558585755985214</v>
      </c>
    </row>
    <row r="45" spans="1:10" ht="16.5" customHeight="1">
      <c r="A45" s="60">
        <v>9</v>
      </c>
      <c r="B45" s="91" t="s">
        <v>400</v>
      </c>
      <c r="C45" s="69" t="s">
        <v>577</v>
      </c>
      <c r="D45" s="62">
        <v>29</v>
      </c>
      <c r="E45" s="63">
        <v>8</v>
      </c>
      <c r="F45" s="64">
        <v>42</v>
      </c>
      <c r="G45" s="57">
        <f t="shared" si="3"/>
        <v>0.21020999999999998</v>
      </c>
      <c r="H45" s="57">
        <f t="shared" si="4"/>
        <v>0.84861144467544936</v>
      </c>
      <c r="I45" s="58">
        <f t="shared" si="5"/>
        <v>1.7557478165698954</v>
      </c>
    </row>
    <row r="46" spans="1:10" ht="16.5" customHeight="1">
      <c r="A46" s="71">
        <v>8</v>
      </c>
      <c r="B46" s="89" t="s">
        <v>398</v>
      </c>
      <c r="C46" s="59" t="s">
        <v>584</v>
      </c>
      <c r="D46" s="62">
        <v>31</v>
      </c>
      <c r="E46" s="63">
        <v>9</v>
      </c>
      <c r="F46" s="64">
        <v>45</v>
      </c>
      <c r="G46" s="57">
        <f t="shared" si="3"/>
        <v>0.22522499999999998</v>
      </c>
      <c r="H46" s="57">
        <f t="shared" si="4"/>
        <v>0.89940407501564978</v>
      </c>
      <c r="I46" s="58">
        <f t="shared" si="5"/>
        <v>1.7407820806754513</v>
      </c>
    </row>
    <row r="47" spans="1:10" ht="16.5" customHeight="1">
      <c r="A47" s="60">
        <v>10</v>
      </c>
      <c r="B47" s="88" t="s">
        <v>312</v>
      </c>
      <c r="C47" s="59" t="s">
        <v>519</v>
      </c>
      <c r="D47" s="62">
        <v>30</v>
      </c>
      <c r="E47" s="63">
        <v>10</v>
      </c>
      <c r="F47" s="64">
        <v>36</v>
      </c>
      <c r="G47" s="57">
        <f t="shared" si="3"/>
        <v>0.18017999999999998</v>
      </c>
      <c r="H47" s="57">
        <f t="shared" si="4"/>
        <v>0.86285338599343264</v>
      </c>
      <c r="I47" s="58">
        <f t="shared" si="5"/>
        <v>1.7257067719868653</v>
      </c>
    </row>
    <row r="48" spans="1:10" ht="16.5" customHeight="1">
      <c r="A48" s="71">
        <v>6</v>
      </c>
      <c r="B48" s="90" t="s">
        <v>311</v>
      </c>
      <c r="C48" s="84" t="s">
        <v>479</v>
      </c>
      <c r="D48" s="74">
        <v>28</v>
      </c>
      <c r="E48" s="75">
        <v>12</v>
      </c>
      <c r="F48" s="76">
        <v>25</v>
      </c>
      <c r="G48" s="72">
        <f t="shared" si="3"/>
        <v>0.12512499999999999</v>
      </c>
      <c r="H48" s="72">
        <f t="shared" si="4"/>
        <v>0.79892777752574318</v>
      </c>
      <c r="I48" s="73">
        <f t="shared" si="5"/>
        <v>1.7119880946980213</v>
      </c>
    </row>
    <row r="49" spans="1:9" ht="16.5" customHeight="1">
      <c r="A49" s="60">
        <v>8</v>
      </c>
      <c r="B49" s="89" t="s">
        <v>399</v>
      </c>
      <c r="C49" s="59" t="s">
        <v>635</v>
      </c>
      <c r="D49" s="62">
        <v>28.6</v>
      </c>
      <c r="E49" s="63">
        <v>6</v>
      </c>
      <c r="F49" s="64">
        <v>49</v>
      </c>
      <c r="G49" s="57">
        <f t="shared" si="3"/>
        <v>0.24524499999999996</v>
      </c>
      <c r="H49" s="57">
        <f t="shared" si="4"/>
        <v>0.81514296089670446</v>
      </c>
      <c r="I49" s="58">
        <f t="shared" si="5"/>
        <v>1.710090127755324</v>
      </c>
    </row>
    <row r="50" spans="1:9" ht="16.5" customHeight="1">
      <c r="A50" s="60">
        <v>5</v>
      </c>
      <c r="B50" s="89" t="s">
        <v>401</v>
      </c>
      <c r="C50" s="59" t="s">
        <v>640</v>
      </c>
      <c r="D50" s="62">
        <v>30</v>
      </c>
      <c r="E50" s="63">
        <v>10</v>
      </c>
      <c r="F50" s="64">
        <v>35</v>
      </c>
      <c r="G50" s="57">
        <f t="shared" si="3"/>
        <v>0.17517499999999997</v>
      </c>
      <c r="H50" s="57">
        <f t="shared" si="4"/>
        <v>0.85424678032552792</v>
      </c>
      <c r="I50" s="58">
        <f t="shared" si="5"/>
        <v>1.7084935606510558</v>
      </c>
    </row>
    <row r="51" spans="1:9" ht="16.5" customHeight="1">
      <c r="A51" s="60">
        <v>5</v>
      </c>
      <c r="B51" s="92" t="s">
        <v>313</v>
      </c>
      <c r="C51" s="59" t="s">
        <v>545</v>
      </c>
      <c r="D51" s="62">
        <v>30</v>
      </c>
      <c r="E51" s="63">
        <v>10</v>
      </c>
      <c r="F51" s="64">
        <v>35</v>
      </c>
      <c r="G51" s="57">
        <f t="shared" si="3"/>
        <v>0.17517499999999997</v>
      </c>
      <c r="H51" s="57">
        <f t="shared" si="4"/>
        <v>0.85424678032552792</v>
      </c>
      <c r="I51" s="58">
        <f t="shared" si="5"/>
        <v>1.7084935606510558</v>
      </c>
    </row>
    <row r="52" spans="1:9" ht="16.5" customHeight="1">
      <c r="A52" s="60">
        <v>8</v>
      </c>
      <c r="B52" s="89" t="s">
        <v>399</v>
      </c>
      <c r="C52" s="59" t="s">
        <v>634</v>
      </c>
      <c r="D52" s="62">
        <v>28</v>
      </c>
      <c r="E52" s="63">
        <v>8</v>
      </c>
      <c r="F52" s="64">
        <v>36</v>
      </c>
      <c r="G52" s="57">
        <f t="shared" si="3"/>
        <v>0.18017999999999998</v>
      </c>
      <c r="H52" s="57">
        <f t="shared" si="4"/>
        <v>0.79594460953831503</v>
      </c>
      <c r="I52" s="58">
        <f t="shared" si="5"/>
        <v>1.7055955918678178</v>
      </c>
    </row>
    <row r="53" spans="1:9" ht="16.5" customHeight="1">
      <c r="A53" s="71">
        <v>9</v>
      </c>
      <c r="B53" s="89" t="s">
        <v>399</v>
      </c>
      <c r="C53" s="81" t="s">
        <v>630</v>
      </c>
      <c r="D53" s="62">
        <v>32</v>
      </c>
      <c r="E53" s="63">
        <v>12</v>
      </c>
      <c r="F53" s="64">
        <v>36</v>
      </c>
      <c r="G53" s="57">
        <f t="shared" si="3"/>
        <v>0.18017999999999998</v>
      </c>
      <c r="H53" s="57">
        <f t="shared" si="4"/>
        <v>0.9078230979788886</v>
      </c>
      <c r="I53" s="58">
        <f t="shared" si="5"/>
        <v>1.7021683087104162</v>
      </c>
    </row>
    <row r="54" spans="1:9" ht="16.5" customHeight="1">
      <c r="A54" s="71">
        <v>9</v>
      </c>
      <c r="B54" s="91" t="s">
        <v>318</v>
      </c>
      <c r="C54" s="65" t="s">
        <v>644</v>
      </c>
      <c r="D54" s="74">
        <v>32</v>
      </c>
      <c r="E54" s="75">
        <v>12</v>
      </c>
      <c r="F54" s="76">
        <v>36</v>
      </c>
      <c r="G54" s="72">
        <f t="shared" si="3"/>
        <v>0.18017999999999998</v>
      </c>
      <c r="H54" s="72">
        <f t="shared" si="4"/>
        <v>0.9078230979788886</v>
      </c>
      <c r="I54" s="73">
        <f t="shared" si="5"/>
        <v>1.7021683087104162</v>
      </c>
    </row>
    <row r="55" spans="1:9" ht="16.5" customHeight="1">
      <c r="A55" s="71">
        <v>3</v>
      </c>
      <c r="B55" s="90" t="s">
        <v>311</v>
      </c>
      <c r="C55" s="65" t="s">
        <v>484</v>
      </c>
      <c r="D55" s="74">
        <v>30</v>
      </c>
      <c r="E55" s="75">
        <v>12</v>
      </c>
      <c r="F55" s="76">
        <v>29</v>
      </c>
      <c r="G55" s="72">
        <f t="shared" si="3"/>
        <v>0.14514499999999997</v>
      </c>
      <c r="H55" s="72">
        <f t="shared" si="4"/>
        <v>0.84769664354031637</v>
      </c>
      <c r="I55" s="73">
        <f t="shared" si="5"/>
        <v>1.6953932870806327</v>
      </c>
    </row>
    <row r="56" spans="1:9" ht="16.5" customHeight="1">
      <c r="A56" s="71">
        <v>11</v>
      </c>
      <c r="B56" s="89" t="s">
        <v>398</v>
      </c>
      <c r="C56" s="59" t="s">
        <v>610</v>
      </c>
      <c r="D56" s="62">
        <v>35</v>
      </c>
      <c r="E56" s="63">
        <v>16</v>
      </c>
      <c r="F56" s="64">
        <v>48</v>
      </c>
      <c r="G56" s="57">
        <f t="shared" si="3"/>
        <v>0.24023999999999995</v>
      </c>
      <c r="H56" s="57">
        <f t="shared" si="4"/>
        <v>0.9876739819339776</v>
      </c>
      <c r="I56" s="58">
        <f t="shared" si="5"/>
        <v>1.6931553976011045</v>
      </c>
    </row>
    <row r="57" spans="1:9" ht="16.5" customHeight="1">
      <c r="A57" s="60">
        <v>9</v>
      </c>
      <c r="B57" s="88" t="s">
        <v>312</v>
      </c>
      <c r="C57" s="59" t="s">
        <v>515</v>
      </c>
      <c r="D57" s="62">
        <v>30</v>
      </c>
      <c r="E57" s="63">
        <v>9</v>
      </c>
      <c r="F57" s="64">
        <v>36</v>
      </c>
      <c r="G57" s="57">
        <f t="shared" si="3"/>
        <v>0.18017999999999998</v>
      </c>
      <c r="H57" s="57">
        <f t="shared" si="4"/>
        <v>0.83271130979170138</v>
      </c>
      <c r="I57" s="58">
        <f t="shared" si="5"/>
        <v>1.6654226195834028</v>
      </c>
    </row>
    <row r="58" spans="1:9" ht="16.5" customHeight="1">
      <c r="A58" s="60">
        <v>9</v>
      </c>
      <c r="B58" s="88" t="s">
        <v>312</v>
      </c>
      <c r="C58" s="59" t="s">
        <v>530</v>
      </c>
      <c r="D58" s="62">
        <v>30</v>
      </c>
      <c r="E58" s="63">
        <v>9</v>
      </c>
      <c r="F58" s="64">
        <v>36</v>
      </c>
      <c r="G58" s="57">
        <f t="shared" si="3"/>
        <v>0.18017999999999998</v>
      </c>
      <c r="H58" s="57">
        <f t="shared" si="4"/>
        <v>0.83271130979170138</v>
      </c>
      <c r="I58" s="58">
        <f t="shared" si="5"/>
        <v>1.6654226195834028</v>
      </c>
    </row>
    <row r="59" spans="1:9" ht="16.5" customHeight="1">
      <c r="A59" s="60">
        <v>8</v>
      </c>
      <c r="B59" s="88" t="s">
        <v>312</v>
      </c>
      <c r="C59" s="59" t="s">
        <v>514</v>
      </c>
      <c r="D59" s="62">
        <v>30</v>
      </c>
      <c r="E59" s="63">
        <v>9</v>
      </c>
      <c r="F59" s="64">
        <v>36</v>
      </c>
      <c r="G59" s="57">
        <f t="shared" si="3"/>
        <v>0.18017999999999998</v>
      </c>
      <c r="H59" s="57">
        <f t="shared" si="4"/>
        <v>0.83271130979170138</v>
      </c>
      <c r="I59" s="58">
        <f t="shared" si="5"/>
        <v>1.6654226195834028</v>
      </c>
    </row>
    <row r="60" spans="1:9" ht="16.5" customHeight="1">
      <c r="A60" s="60">
        <v>8</v>
      </c>
      <c r="B60" s="88" t="s">
        <v>312</v>
      </c>
      <c r="C60" s="83" t="s">
        <v>527</v>
      </c>
      <c r="D60" s="62">
        <v>30</v>
      </c>
      <c r="E60" s="63">
        <v>9</v>
      </c>
      <c r="F60" s="64">
        <v>36</v>
      </c>
      <c r="G60" s="57">
        <f t="shared" si="3"/>
        <v>0.18017999999999998</v>
      </c>
      <c r="H60" s="57">
        <f t="shared" si="4"/>
        <v>0.83271130979170138</v>
      </c>
      <c r="I60" s="58">
        <f t="shared" si="5"/>
        <v>1.6654226195834028</v>
      </c>
    </row>
    <row r="61" spans="1:9" ht="16.5" customHeight="1">
      <c r="A61" s="60">
        <v>8</v>
      </c>
      <c r="B61" s="88" t="s">
        <v>312</v>
      </c>
      <c r="C61" s="81" t="s">
        <v>528</v>
      </c>
      <c r="D61" s="62">
        <v>30</v>
      </c>
      <c r="E61" s="63">
        <v>9</v>
      </c>
      <c r="F61" s="64">
        <v>36</v>
      </c>
      <c r="G61" s="57">
        <f t="shared" si="3"/>
        <v>0.18017999999999998</v>
      </c>
      <c r="H61" s="57">
        <f t="shared" si="4"/>
        <v>0.83271130979170138</v>
      </c>
      <c r="I61" s="58">
        <f t="shared" si="5"/>
        <v>1.6654226195834028</v>
      </c>
    </row>
    <row r="62" spans="1:9" ht="16.5" customHeight="1">
      <c r="A62" s="60">
        <v>5</v>
      </c>
      <c r="B62" s="92" t="s">
        <v>313</v>
      </c>
      <c r="C62" s="59" t="s">
        <v>544</v>
      </c>
      <c r="D62" s="62">
        <v>32</v>
      </c>
      <c r="E62" s="63">
        <v>12</v>
      </c>
      <c r="F62" s="64">
        <v>33</v>
      </c>
      <c r="G62" s="57">
        <f t="shared" si="3"/>
        <v>0.16516499999999998</v>
      </c>
      <c r="H62" s="57">
        <f t="shared" si="4"/>
        <v>0.88539388783804551</v>
      </c>
      <c r="I62" s="58">
        <f t="shared" si="5"/>
        <v>1.6601135396963353</v>
      </c>
    </row>
    <row r="63" spans="1:9" ht="16.5" customHeight="1">
      <c r="A63" s="71">
        <v>3</v>
      </c>
      <c r="B63" s="89" t="s">
        <v>398</v>
      </c>
      <c r="C63" s="84" t="s">
        <v>587</v>
      </c>
      <c r="D63" s="74">
        <v>30</v>
      </c>
      <c r="E63" s="75">
        <v>10</v>
      </c>
      <c r="F63" s="76">
        <v>32</v>
      </c>
      <c r="G63" s="72">
        <f t="shared" si="3"/>
        <v>0.16016</v>
      </c>
      <c r="H63" s="72">
        <f t="shared" si="4"/>
        <v>0.82543163102363648</v>
      </c>
      <c r="I63" s="73">
        <f t="shared" si="5"/>
        <v>1.650863262047273</v>
      </c>
    </row>
    <row r="64" spans="1:9" ht="16.5" customHeight="1">
      <c r="A64" s="60">
        <v>3</v>
      </c>
      <c r="B64" s="89" t="s">
        <v>398</v>
      </c>
      <c r="C64" s="59" t="s">
        <v>595</v>
      </c>
      <c r="D64" s="62">
        <v>30</v>
      </c>
      <c r="E64" s="63">
        <v>10</v>
      </c>
      <c r="F64" s="64">
        <v>32</v>
      </c>
      <c r="G64" s="57">
        <f t="shared" si="3"/>
        <v>0.16016</v>
      </c>
      <c r="H64" s="57">
        <f t="shared" si="4"/>
        <v>0.82543163102363648</v>
      </c>
      <c r="I64" s="58">
        <f t="shared" si="5"/>
        <v>1.650863262047273</v>
      </c>
    </row>
    <row r="65" spans="1:9" ht="16.5" customHeight="1">
      <c r="A65" s="60">
        <v>5</v>
      </c>
      <c r="B65" s="89" t="s">
        <v>398</v>
      </c>
      <c r="C65" s="81" t="s">
        <v>581</v>
      </c>
      <c r="D65" s="62">
        <v>30</v>
      </c>
      <c r="E65" s="63">
        <v>8</v>
      </c>
      <c r="F65" s="64">
        <v>39</v>
      </c>
      <c r="G65" s="57">
        <f t="shared" si="3"/>
        <v>0.19519499999999998</v>
      </c>
      <c r="H65" s="57">
        <f t="shared" si="4"/>
        <v>0.82399486979177283</v>
      </c>
      <c r="I65" s="58">
        <f t="shared" si="5"/>
        <v>1.6479897395835457</v>
      </c>
    </row>
    <row r="66" spans="1:9" ht="16.5" customHeight="1">
      <c r="A66" s="71">
        <v>4</v>
      </c>
      <c r="B66" s="89" t="s">
        <v>398</v>
      </c>
      <c r="C66" s="84" t="s">
        <v>580</v>
      </c>
      <c r="D66" s="74">
        <v>30</v>
      </c>
      <c r="E66" s="75">
        <v>8</v>
      </c>
      <c r="F66" s="76">
        <v>39</v>
      </c>
      <c r="G66" s="72">
        <f t="shared" si="3"/>
        <v>0.19519499999999998</v>
      </c>
      <c r="H66" s="72">
        <f t="shared" si="4"/>
        <v>0.82399486979177283</v>
      </c>
      <c r="I66" s="73">
        <f t="shared" si="5"/>
        <v>1.6479897395835457</v>
      </c>
    </row>
    <row r="67" spans="1:9" ht="16.5" customHeight="1">
      <c r="A67" s="71">
        <v>10</v>
      </c>
      <c r="B67" s="90" t="s">
        <v>311</v>
      </c>
      <c r="C67" s="65" t="s">
        <v>483</v>
      </c>
      <c r="D67" s="74">
        <v>30</v>
      </c>
      <c r="E67" s="75">
        <v>9</v>
      </c>
      <c r="F67" s="76">
        <v>35</v>
      </c>
      <c r="G67" s="72">
        <f t="shared" ref="G67:G98" si="6">S$18*S$19*S$20*((F67/100*S$21)+S$22/100+(S$26/100+S$27/100)*S$25)</f>
        <v>0.17517499999999997</v>
      </c>
      <c r="H67" s="72">
        <f t="shared" ref="H67:H98" si="7">1-((1-G67)^E67)</f>
        <v>0.82329194717125209</v>
      </c>
      <c r="I67" s="73">
        <f t="shared" ref="I67:I98" si="8">H67*60/D67</f>
        <v>1.6465838943425042</v>
      </c>
    </row>
    <row r="68" spans="1:9" ht="16.5" customHeight="1">
      <c r="A68" s="60">
        <v>10</v>
      </c>
      <c r="B68" s="90" t="s">
        <v>311</v>
      </c>
      <c r="C68" s="59" t="s">
        <v>499</v>
      </c>
      <c r="D68" s="62">
        <v>30</v>
      </c>
      <c r="E68" s="63">
        <v>9</v>
      </c>
      <c r="F68" s="64">
        <v>35</v>
      </c>
      <c r="G68" s="57">
        <f t="shared" si="6"/>
        <v>0.17517499999999997</v>
      </c>
      <c r="H68" s="57">
        <f t="shared" si="7"/>
        <v>0.82329194717125209</v>
      </c>
      <c r="I68" s="58">
        <f t="shared" si="8"/>
        <v>1.6465838943425042</v>
      </c>
    </row>
    <row r="69" spans="1:9" ht="16.5" customHeight="1">
      <c r="A69" s="60">
        <v>9</v>
      </c>
      <c r="B69" s="90" t="s">
        <v>311</v>
      </c>
      <c r="C69" s="59" t="s">
        <v>495</v>
      </c>
      <c r="D69" s="62">
        <v>30</v>
      </c>
      <c r="E69" s="63">
        <v>9</v>
      </c>
      <c r="F69" s="64">
        <v>35</v>
      </c>
      <c r="G69" s="57">
        <f t="shared" si="6"/>
        <v>0.17517499999999997</v>
      </c>
      <c r="H69" s="57">
        <f t="shared" si="7"/>
        <v>0.82329194717125209</v>
      </c>
      <c r="I69" s="58">
        <f t="shared" si="8"/>
        <v>1.6465838943425042</v>
      </c>
    </row>
    <row r="70" spans="1:9" ht="16.5" customHeight="1">
      <c r="A70" s="60">
        <v>10</v>
      </c>
      <c r="B70" s="90" t="s">
        <v>311</v>
      </c>
      <c r="C70" s="82" t="s">
        <v>498</v>
      </c>
      <c r="D70" s="62">
        <v>27</v>
      </c>
      <c r="E70" s="63">
        <v>6</v>
      </c>
      <c r="F70" s="64">
        <v>40</v>
      </c>
      <c r="G70" s="57">
        <f t="shared" si="6"/>
        <v>0.20019999999999999</v>
      </c>
      <c r="H70" s="57">
        <f t="shared" si="7"/>
        <v>0.73824897032190451</v>
      </c>
      <c r="I70" s="58">
        <f t="shared" si="8"/>
        <v>1.64055326738201</v>
      </c>
    </row>
    <row r="71" spans="1:9" ht="16.5" customHeight="1">
      <c r="A71" s="60">
        <v>11</v>
      </c>
      <c r="B71" s="92" t="s">
        <v>313</v>
      </c>
      <c r="C71" s="69" t="s">
        <v>551</v>
      </c>
      <c r="D71" s="62">
        <v>33</v>
      </c>
      <c r="E71" s="63">
        <v>9</v>
      </c>
      <c r="F71" s="64">
        <v>45</v>
      </c>
      <c r="G71" s="57">
        <f t="shared" si="6"/>
        <v>0.22522499999999998</v>
      </c>
      <c r="H71" s="57">
        <f t="shared" si="7"/>
        <v>0.89940407501564978</v>
      </c>
      <c r="I71" s="58">
        <f t="shared" si="8"/>
        <v>1.6352801363920906</v>
      </c>
    </row>
    <row r="72" spans="1:9" ht="16.5" customHeight="1">
      <c r="A72" s="60">
        <v>10</v>
      </c>
      <c r="B72" s="92" t="s">
        <v>313</v>
      </c>
      <c r="C72" s="59" t="s">
        <v>542</v>
      </c>
      <c r="D72" s="62">
        <v>33</v>
      </c>
      <c r="E72" s="63">
        <v>9</v>
      </c>
      <c r="F72" s="64">
        <v>45</v>
      </c>
      <c r="G72" s="57">
        <f t="shared" si="6"/>
        <v>0.22522499999999998</v>
      </c>
      <c r="H72" s="57">
        <f t="shared" si="7"/>
        <v>0.89940407501564978</v>
      </c>
      <c r="I72" s="58">
        <f t="shared" si="8"/>
        <v>1.6352801363920906</v>
      </c>
    </row>
    <row r="73" spans="1:9" ht="16.5" customHeight="1">
      <c r="A73" s="60">
        <v>9</v>
      </c>
      <c r="B73" s="91" t="s">
        <v>400</v>
      </c>
      <c r="C73" s="59" t="s">
        <v>558</v>
      </c>
      <c r="D73" s="62">
        <v>30</v>
      </c>
      <c r="E73" s="63">
        <v>8</v>
      </c>
      <c r="F73" s="64">
        <v>38</v>
      </c>
      <c r="G73" s="57">
        <f t="shared" si="6"/>
        <v>0.19018999999999997</v>
      </c>
      <c r="H73" s="57">
        <f t="shared" si="7"/>
        <v>0.81504542301424532</v>
      </c>
      <c r="I73" s="58">
        <f t="shared" si="8"/>
        <v>1.6300908460284906</v>
      </c>
    </row>
    <row r="74" spans="1:9" ht="16.5" customHeight="1">
      <c r="A74" s="60">
        <v>5</v>
      </c>
      <c r="B74" s="91" t="s">
        <v>400</v>
      </c>
      <c r="C74" s="59" t="s">
        <v>562</v>
      </c>
      <c r="D74" s="62">
        <v>26</v>
      </c>
      <c r="E74" s="63">
        <v>10</v>
      </c>
      <c r="F74" s="64">
        <v>23</v>
      </c>
      <c r="G74" s="57">
        <f t="shared" si="6"/>
        <v>0.115115</v>
      </c>
      <c r="H74" s="57">
        <f t="shared" si="7"/>
        <v>0.70564709054083896</v>
      </c>
      <c r="I74" s="58">
        <f t="shared" si="8"/>
        <v>1.6284163627865513</v>
      </c>
    </row>
    <row r="75" spans="1:9" ht="16.5" customHeight="1">
      <c r="A75" s="60">
        <v>4</v>
      </c>
      <c r="B75" s="91" t="s">
        <v>400</v>
      </c>
      <c r="C75" s="59" t="s">
        <v>561</v>
      </c>
      <c r="D75" s="62">
        <v>26</v>
      </c>
      <c r="E75" s="63">
        <v>10</v>
      </c>
      <c r="F75" s="64">
        <v>23</v>
      </c>
      <c r="G75" s="57">
        <f t="shared" si="6"/>
        <v>0.115115</v>
      </c>
      <c r="H75" s="57">
        <f t="shared" si="7"/>
        <v>0.70564709054083896</v>
      </c>
      <c r="I75" s="58">
        <f t="shared" si="8"/>
        <v>1.6284163627865513</v>
      </c>
    </row>
    <row r="76" spans="1:9" ht="16.5" customHeight="1">
      <c r="A76" s="60">
        <v>6</v>
      </c>
      <c r="B76" s="89" t="s">
        <v>399</v>
      </c>
      <c r="C76" s="59" t="s">
        <v>627</v>
      </c>
      <c r="D76" s="62">
        <v>30</v>
      </c>
      <c r="E76" s="63">
        <v>12</v>
      </c>
      <c r="F76" s="64">
        <v>26</v>
      </c>
      <c r="G76" s="57">
        <f t="shared" si="6"/>
        <v>0.13013</v>
      </c>
      <c r="H76" s="57">
        <f t="shared" si="7"/>
        <v>0.8123052011027353</v>
      </c>
      <c r="I76" s="58">
        <f t="shared" si="8"/>
        <v>1.6246104022054706</v>
      </c>
    </row>
    <row r="77" spans="1:9" ht="16.5" customHeight="1">
      <c r="A77" s="71">
        <v>9</v>
      </c>
      <c r="B77" s="91" t="s">
        <v>400</v>
      </c>
      <c r="C77" s="84" t="s">
        <v>574</v>
      </c>
      <c r="D77" s="74">
        <v>33</v>
      </c>
      <c r="E77" s="75">
        <v>12</v>
      </c>
      <c r="F77" s="76">
        <v>34</v>
      </c>
      <c r="G77" s="72">
        <f t="shared" si="6"/>
        <v>0.17016999999999999</v>
      </c>
      <c r="H77" s="72">
        <f t="shared" si="7"/>
        <v>0.89337241411971413</v>
      </c>
      <c r="I77" s="73">
        <f t="shared" si="8"/>
        <v>1.624313480217662</v>
      </c>
    </row>
    <row r="78" spans="1:9" ht="16.5" customHeight="1">
      <c r="A78" s="60">
        <v>9</v>
      </c>
      <c r="B78" s="90" t="s">
        <v>311</v>
      </c>
      <c r="C78" s="59" t="s">
        <v>497</v>
      </c>
      <c r="D78" s="62">
        <v>27</v>
      </c>
      <c r="E78" s="63">
        <v>8</v>
      </c>
      <c r="F78" s="64">
        <v>30</v>
      </c>
      <c r="G78" s="57">
        <f t="shared" si="6"/>
        <v>0.15014999999999998</v>
      </c>
      <c r="H78" s="57">
        <f t="shared" si="7"/>
        <v>0.72789392994652191</v>
      </c>
      <c r="I78" s="58">
        <f t="shared" si="8"/>
        <v>1.6175420665478266</v>
      </c>
    </row>
    <row r="79" spans="1:9" ht="16.5" customHeight="1">
      <c r="A79" s="60">
        <v>7</v>
      </c>
      <c r="B79" s="89" t="s">
        <v>398</v>
      </c>
      <c r="C79" s="59" t="s">
        <v>603</v>
      </c>
      <c r="D79" s="62">
        <v>25</v>
      </c>
      <c r="E79" s="63">
        <v>6</v>
      </c>
      <c r="F79" s="64">
        <v>34</v>
      </c>
      <c r="G79" s="57">
        <f t="shared" si="6"/>
        <v>0.17016999999999999</v>
      </c>
      <c r="H79" s="57">
        <f t="shared" si="7"/>
        <v>0.67346120310093949</v>
      </c>
      <c r="I79" s="58">
        <f t="shared" si="8"/>
        <v>1.6163068874422546</v>
      </c>
    </row>
    <row r="80" spans="1:9" ht="16.5" customHeight="1">
      <c r="A80" s="71">
        <v>6</v>
      </c>
      <c r="B80" s="89" t="s">
        <v>398</v>
      </c>
      <c r="C80" s="59" t="s">
        <v>582</v>
      </c>
      <c r="D80" s="62">
        <v>25</v>
      </c>
      <c r="E80" s="63">
        <v>6</v>
      </c>
      <c r="F80" s="64">
        <v>34</v>
      </c>
      <c r="G80" s="57">
        <f t="shared" si="6"/>
        <v>0.17016999999999999</v>
      </c>
      <c r="H80" s="57">
        <f t="shared" si="7"/>
        <v>0.67346120310093949</v>
      </c>
      <c r="I80" s="58">
        <f t="shared" si="8"/>
        <v>1.6163068874422546</v>
      </c>
    </row>
    <row r="81" spans="1:9" ht="16.5" customHeight="1">
      <c r="A81" s="60">
        <v>3</v>
      </c>
      <c r="B81" s="91" t="s">
        <v>400</v>
      </c>
      <c r="C81" s="59" t="s">
        <v>560</v>
      </c>
      <c r="D81" s="62">
        <v>26</v>
      </c>
      <c r="E81" s="63">
        <v>12</v>
      </c>
      <c r="F81" s="64">
        <v>19</v>
      </c>
      <c r="G81" s="57">
        <f t="shared" si="6"/>
        <v>9.5094999999999985E-2</v>
      </c>
      <c r="H81" s="57">
        <f t="shared" si="7"/>
        <v>0.69853572418610921</v>
      </c>
      <c r="I81" s="58">
        <f t="shared" si="8"/>
        <v>1.6120055173525596</v>
      </c>
    </row>
    <row r="82" spans="1:9" ht="16.5" customHeight="1">
      <c r="A82" s="60">
        <v>9</v>
      </c>
      <c r="B82" s="89" t="s">
        <v>401</v>
      </c>
      <c r="C82" s="59" t="s">
        <v>643</v>
      </c>
      <c r="D82" s="62">
        <v>31</v>
      </c>
      <c r="E82" s="63">
        <v>9</v>
      </c>
      <c r="F82" s="64">
        <v>36</v>
      </c>
      <c r="G82" s="57">
        <f t="shared" si="6"/>
        <v>0.18017999999999998</v>
      </c>
      <c r="H82" s="57">
        <f t="shared" si="7"/>
        <v>0.83271130979170138</v>
      </c>
      <c r="I82" s="58">
        <f t="shared" si="8"/>
        <v>1.6116993092742606</v>
      </c>
    </row>
    <row r="83" spans="1:9" ht="16.5" customHeight="1">
      <c r="A83" s="71">
        <v>8</v>
      </c>
      <c r="B83" s="90" t="s">
        <v>311</v>
      </c>
      <c r="C83" s="59" t="s">
        <v>481</v>
      </c>
      <c r="D83" s="62">
        <v>30</v>
      </c>
      <c r="E83" s="63">
        <v>10</v>
      </c>
      <c r="F83" s="64">
        <v>30</v>
      </c>
      <c r="G83" s="57">
        <f t="shared" si="6"/>
        <v>0.15014999999999998</v>
      </c>
      <c r="H83" s="57">
        <f t="shared" si="7"/>
        <v>0.8034727453118391</v>
      </c>
      <c r="I83" s="58">
        <f t="shared" si="8"/>
        <v>1.606945490623678</v>
      </c>
    </row>
    <row r="84" spans="1:9" ht="16.5" customHeight="1">
      <c r="A84" s="71">
        <v>8</v>
      </c>
      <c r="B84" s="90" t="s">
        <v>311</v>
      </c>
      <c r="C84" s="84" t="s">
        <v>491</v>
      </c>
      <c r="D84" s="74">
        <v>30</v>
      </c>
      <c r="E84" s="75">
        <v>10</v>
      </c>
      <c r="F84" s="76">
        <v>30</v>
      </c>
      <c r="G84" s="72">
        <f t="shared" si="6"/>
        <v>0.15014999999999998</v>
      </c>
      <c r="H84" s="72">
        <f t="shared" si="7"/>
        <v>0.8034727453118391</v>
      </c>
      <c r="I84" s="73">
        <f t="shared" si="8"/>
        <v>1.606945490623678</v>
      </c>
    </row>
    <row r="85" spans="1:9" ht="16.5" customHeight="1">
      <c r="A85" s="60">
        <v>8</v>
      </c>
      <c r="B85" s="89" t="s">
        <v>399</v>
      </c>
      <c r="C85" s="59" t="s">
        <v>629</v>
      </c>
      <c r="D85" s="62">
        <v>30</v>
      </c>
      <c r="E85" s="63">
        <v>8</v>
      </c>
      <c r="F85" s="64">
        <v>36</v>
      </c>
      <c r="G85" s="57">
        <f t="shared" si="6"/>
        <v>0.18017999999999998</v>
      </c>
      <c r="H85" s="57">
        <f t="shared" si="7"/>
        <v>0.79594460953831503</v>
      </c>
      <c r="I85" s="58">
        <f t="shared" si="8"/>
        <v>1.5918892190766301</v>
      </c>
    </row>
    <row r="86" spans="1:9" ht="16.5" customHeight="1">
      <c r="A86" s="60">
        <v>9</v>
      </c>
      <c r="B86" s="88" t="s">
        <v>312</v>
      </c>
      <c r="C86" s="59" t="s">
        <v>518</v>
      </c>
      <c r="D86" s="62">
        <v>30</v>
      </c>
      <c r="E86" s="63">
        <v>8</v>
      </c>
      <c r="F86" s="64">
        <v>36</v>
      </c>
      <c r="G86" s="57">
        <f t="shared" si="6"/>
        <v>0.18017999999999998</v>
      </c>
      <c r="H86" s="57">
        <f t="shared" si="7"/>
        <v>0.79594460953831503</v>
      </c>
      <c r="I86" s="58">
        <f t="shared" si="8"/>
        <v>1.5918892190766301</v>
      </c>
    </row>
    <row r="87" spans="1:9" ht="16.5" customHeight="1">
      <c r="A87" s="60">
        <v>7</v>
      </c>
      <c r="B87" s="88" t="s">
        <v>312</v>
      </c>
      <c r="C87" s="59" t="s">
        <v>510</v>
      </c>
      <c r="D87" s="62">
        <v>30</v>
      </c>
      <c r="E87" s="63">
        <v>8</v>
      </c>
      <c r="F87" s="64">
        <v>36</v>
      </c>
      <c r="G87" s="57">
        <f t="shared" si="6"/>
        <v>0.18017999999999998</v>
      </c>
      <c r="H87" s="57">
        <f t="shared" si="7"/>
        <v>0.79594460953831503</v>
      </c>
      <c r="I87" s="58">
        <f t="shared" si="8"/>
        <v>1.5918892190766301</v>
      </c>
    </row>
    <row r="88" spans="1:9" ht="16.5" customHeight="1">
      <c r="A88" s="60">
        <v>7</v>
      </c>
      <c r="B88" s="88" t="s">
        <v>612</v>
      </c>
      <c r="C88" s="69" t="s">
        <v>613</v>
      </c>
      <c r="D88" s="62">
        <v>30</v>
      </c>
      <c r="E88" s="63">
        <v>8</v>
      </c>
      <c r="F88" s="64">
        <v>36</v>
      </c>
      <c r="G88" s="57">
        <f t="shared" si="6"/>
        <v>0.18017999999999998</v>
      </c>
      <c r="H88" s="57">
        <f t="shared" si="7"/>
        <v>0.79594460953831503</v>
      </c>
      <c r="I88" s="58">
        <f t="shared" si="8"/>
        <v>1.5918892190766301</v>
      </c>
    </row>
    <row r="89" spans="1:9" ht="16.5" customHeight="1">
      <c r="A89" s="60">
        <v>6</v>
      </c>
      <c r="B89" s="88" t="s">
        <v>312</v>
      </c>
      <c r="C89" s="69" t="s">
        <v>524</v>
      </c>
      <c r="D89" s="62">
        <v>30</v>
      </c>
      <c r="E89" s="63">
        <v>8</v>
      </c>
      <c r="F89" s="64">
        <v>36</v>
      </c>
      <c r="G89" s="57">
        <f t="shared" si="6"/>
        <v>0.18017999999999998</v>
      </c>
      <c r="H89" s="57">
        <f t="shared" si="7"/>
        <v>0.79594460953831503</v>
      </c>
      <c r="I89" s="58">
        <f t="shared" si="8"/>
        <v>1.5918892190766301</v>
      </c>
    </row>
    <row r="90" spans="1:9" ht="16.5" customHeight="1">
      <c r="A90" s="60">
        <v>8</v>
      </c>
      <c r="B90" s="92" t="s">
        <v>313</v>
      </c>
      <c r="C90" s="59" t="s">
        <v>540</v>
      </c>
      <c r="D90" s="62">
        <v>33</v>
      </c>
      <c r="E90" s="63">
        <v>9</v>
      </c>
      <c r="F90" s="64">
        <v>41</v>
      </c>
      <c r="G90" s="57">
        <f t="shared" si="6"/>
        <v>0.20520499999999997</v>
      </c>
      <c r="H90" s="57">
        <f t="shared" si="7"/>
        <v>0.87344009592898653</v>
      </c>
      <c r="I90" s="58">
        <f t="shared" si="8"/>
        <v>1.5880729016890665</v>
      </c>
    </row>
    <row r="91" spans="1:9" ht="16.5" customHeight="1">
      <c r="A91" s="60">
        <v>8</v>
      </c>
      <c r="B91" s="92" t="s">
        <v>313</v>
      </c>
      <c r="C91" s="59" t="s">
        <v>547</v>
      </c>
      <c r="D91" s="62">
        <v>33</v>
      </c>
      <c r="E91" s="63">
        <v>9</v>
      </c>
      <c r="F91" s="64">
        <v>41</v>
      </c>
      <c r="G91" s="57">
        <f t="shared" si="6"/>
        <v>0.20520499999999997</v>
      </c>
      <c r="H91" s="57">
        <f t="shared" si="7"/>
        <v>0.87344009592898653</v>
      </c>
      <c r="I91" s="58">
        <f t="shared" si="8"/>
        <v>1.5880729016890665</v>
      </c>
    </row>
    <row r="92" spans="1:9" ht="16.5" customHeight="1">
      <c r="A92" s="60">
        <v>7</v>
      </c>
      <c r="B92" s="92" t="s">
        <v>313</v>
      </c>
      <c r="C92" s="65" t="s">
        <v>539</v>
      </c>
      <c r="D92" s="74">
        <v>33</v>
      </c>
      <c r="E92" s="75">
        <v>9</v>
      </c>
      <c r="F92" s="76">
        <v>41</v>
      </c>
      <c r="G92" s="72">
        <f t="shared" si="6"/>
        <v>0.20520499999999997</v>
      </c>
      <c r="H92" s="72">
        <f t="shared" si="7"/>
        <v>0.87344009592898653</v>
      </c>
      <c r="I92" s="73">
        <f t="shared" si="8"/>
        <v>1.5880729016890665</v>
      </c>
    </row>
    <row r="93" spans="1:9" ht="16.5" customHeight="1">
      <c r="A93" s="60">
        <v>5</v>
      </c>
      <c r="B93" s="88" t="s">
        <v>312</v>
      </c>
      <c r="C93" s="84" t="s">
        <v>508</v>
      </c>
      <c r="D93" s="74">
        <v>30.5</v>
      </c>
      <c r="E93" s="75">
        <v>10</v>
      </c>
      <c r="F93" s="76">
        <v>30</v>
      </c>
      <c r="G93" s="72">
        <f t="shared" si="6"/>
        <v>0.15014999999999998</v>
      </c>
      <c r="H93" s="72">
        <f t="shared" si="7"/>
        <v>0.8034727453118391</v>
      </c>
      <c r="I93" s="73">
        <f t="shared" si="8"/>
        <v>1.5806021219249293</v>
      </c>
    </row>
    <row r="94" spans="1:9" ht="16.5" customHeight="1">
      <c r="A94" s="60">
        <v>9</v>
      </c>
      <c r="B94" s="92" t="s">
        <v>313</v>
      </c>
      <c r="C94" s="59" t="s">
        <v>541</v>
      </c>
      <c r="D94" s="62">
        <v>33</v>
      </c>
      <c r="E94" s="63">
        <v>9</v>
      </c>
      <c r="F94" s="64">
        <v>40</v>
      </c>
      <c r="G94" s="57">
        <f t="shared" si="6"/>
        <v>0.20019999999999999</v>
      </c>
      <c r="H94" s="57">
        <f t="shared" si="7"/>
        <v>0.86608396007420663</v>
      </c>
      <c r="I94" s="58">
        <f t="shared" si="8"/>
        <v>1.5746981092258303</v>
      </c>
    </row>
    <row r="95" spans="1:9" ht="16.5" customHeight="1">
      <c r="A95" s="60">
        <v>9</v>
      </c>
      <c r="B95" s="92" t="s">
        <v>313</v>
      </c>
      <c r="C95" s="59" t="s">
        <v>549</v>
      </c>
      <c r="D95" s="62">
        <v>33</v>
      </c>
      <c r="E95" s="63">
        <v>9</v>
      </c>
      <c r="F95" s="64">
        <v>40</v>
      </c>
      <c r="G95" s="57">
        <f t="shared" si="6"/>
        <v>0.20019999999999999</v>
      </c>
      <c r="H95" s="57">
        <f t="shared" si="7"/>
        <v>0.86608396007420663</v>
      </c>
      <c r="I95" s="58">
        <f t="shared" si="8"/>
        <v>1.5746981092258303</v>
      </c>
    </row>
    <row r="96" spans="1:9" ht="16.5" customHeight="1">
      <c r="A96" s="60">
        <v>7</v>
      </c>
      <c r="B96" s="89" t="s">
        <v>398</v>
      </c>
      <c r="C96" s="59" t="s">
        <v>583</v>
      </c>
      <c r="D96" s="62">
        <v>31</v>
      </c>
      <c r="E96" s="63">
        <v>9</v>
      </c>
      <c r="F96" s="64">
        <v>34</v>
      </c>
      <c r="G96" s="57">
        <f t="shared" si="6"/>
        <v>0.17016999999999999</v>
      </c>
      <c r="H96" s="57">
        <f t="shared" si="7"/>
        <v>0.8134040632553865</v>
      </c>
      <c r="I96" s="58">
        <f t="shared" si="8"/>
        <v>1.5743304450104254</v>
      </c>
    </row>
    <row r="97" spans="1:11" ht="16.5" customHeight="1">
      <c r="A97" s="60">
        <v>6</v>
      </c>
      <c r="B97" s="89" t="s">
        <v>398</v>
      </c>
      <c r="C97" s="59" t="s">
        <v>590</v>
      </c>
      <c r="D97" s="62">
        <v>30</v>
      </c>
      <c r="E97" s="63">
        <v>8</v>
      </c>
      <c r="F97" s="64">
        <v>35</v>
      </c>
      <c r="G97" s="57">
        <f t="shared" si="6"/>
        <v>0.17517499999999997</v>
      </c>
      <c r="H97" s="57">
        <f t="shared" si="7"/>
        <v>0.78576297659655325</v>
      </c>
      <c r="I97" s="58">
        <f t="shared" si="8"/>
        <v>1.5715259531931065</v>
      </c>
    </row>
    <row r="98" spans="1:11" ht="16.5" customHeight="1">
      <c r="A98" s="60">
        <v>7</v>
      </c>
      <c r="B98" s="91" t="s">
        <v>400</v>
      </c>
      <c r="C98" s="59" t="s">
        <v>556</v>
      </c>
      <c r="D98" s="62">
        <v>30</v>
      </c>
      <c r="E98" s="63">
        <v>8</v>
      </c>
      <c r="F98" s="64">
        <v>35</v>
      </c>
      <c r="G98" s="57">
        <f t="shared" si="6"/>
        <v>0.17517499999999997</v>
      </c>
      <c r="H98" s="57">
        <f t="shared" si="7"/>
        <v>0.78576297659655325</v>
      </c>
      <c r="I98" s="58">
        <f t="shared" si="8"/>
        <v>1.5715259531931065</v>
      </c>
    </row>
    <row r="99" spans="1:11" ht="16.5" customHeight="1">
      <c r="A99" s="60">
        <v>6</v>
      </c>
      <c r="B99" s="91" t="s">
        <v>400</v>
      </c>
      <c r="C99" s="59" t="s">
        <v>563</v>
      </c>
      <c r="D99" s="62">
        <v>30</v>
      </c>
      <c r="E99" s="63">
        <v>8</v>
      </c>
      <c r="F99" s="64">
        <v>35</v>
      </c>
      <c r="G99" s="57">
        <f t="shared" ref="G99:G130" si="9">S$18*S$19*S$20*((F99/100*S$21)+S$22/100+(S$26/100+S$27/100)*S$25)</f>
        <v>0.17517499999999997</v>
      </c>
      <c r="H99" s="57">
        <f t="shared" ref="H99:H130" si="10">1-((1-G99)^E99)</f>
        <v>0.78576297659655325</v>
      </c>
      <c r="I99" s="58">
        <f t="shared" ref="I99:I130" si="11">H99*60/D99</f>
        <v>1.5715259531931065</v>
      </c>
    </row>
    <row r="100" spans="1:11" ht="16.5" customHeight="1">
      <c r="A100" s="71">
        <v>9</v>
      </c>
      <c r="B100" s="90" t="s">
        <v>311</v>
      </c>
      <c r="C100" s="84" t="s">
        <v>496</v>
      </c>
      <c r="D100" s="74">
        <v>28</v>
      </c>
      <c r="E100" s="75">
        <v>8</v>
      </c>
      <c r="F100" s="76">
        <v>30</v>
      </c>
      <c r="G100" s="72">
        <f t="shared" si="9"/>
        <v>0.15014999999999998</v>
      </c>
      <c r="H100" s="72">
        <f t="shared" si="10"/>
        <v>0.72789392994652191</v>
      </c>
      <c r="I100" s="73">
        <f t="shared" si="11"/>
        <v>1.5597727070282612</v>
      </c>
    </row>
    <row r="101" spans="1:11" ht="16.5" customHeight="1">
      <c r="A101" s="60">
        <v>10</v>
      </c>
      <c r="B101" s="91" t="s">
        <v>400</v>
      </c>
      <c r="C101" s="59" t="s">
        <v>559</v>
      </c>
      <c r="D101" s="62">
        <v>27</v>
      </c>
      <c r="E101" s="63">
        <v>8</v>
      </c>
      <c r="F101" s="64">
        <v>28</v>
      </c>
      <c r="G101" s="57">
        <f t="shared" si="9"/>
        <v>0.14013999999999999</v>
      </c>
      <c r="H101" s="57">
        <f t="shared" si="10"/>
        <v>0.70117153010007138</v>
      </c>
      <c r="I101" s="58">
        <f t="shared" si="11"/>
        <v>1.5581589557779365</v>
      </c>
    </row>
    <row r="102" spans="1:11" ht="16.5" customHeight="1">
      <c r="A102" s="60">
        <v>7</v>
      </c>
      <c r="B102" s="90" t="s">
        <v>311</v>
      </c>
      <c r="C102" s="59" t="s">
        <v>489</v>
      </c>
      <c r="D102" s="62">
        <v>31</v>
      </c>
      <c r="E102" s="63">
        <v>10</v>
      </c>
      <c r="F102" s="64">
        <v>30</v>
      </c>
      <c r="G102" s="57">
        <f t="shared" si="9"/>
        <v>0.15014999999999998</v>
      </c>
      <c r="H102" s="57">
        <f t="shared" si="10"/>
        <v>0.8034727453118391</v>
      </c>
      <c r="I102" s="58">
        <f t="shared" si="11"/>
        <v>1.5551085393132369</v>
      </c>
    </row>
    <row r="103" spans="1:11" ht="16.5" customHeight="1">
      <c r="A103" s="60">
        <v>7</v>
      </c>
      <c r="B103" s="91" t="s">
        <v>400</v>
      </c>
      <c r="C103" s="59" t="s">
        <v>564</v>
      </c>
      <c r="D103" s="62">
        <v>26</v>
      </c>
      <c r="E103" s="63">
        <v>6</v>
      </c>
      <c r="F103" s="64">
        <v>34</v>
      </c>
      <c r="G103" s="57">
        <f t="shared" si="9"/>
        <v>0.17016999999999999</v>
      </c>
      <c r="H103" s="57">
        <f t="shared" si="10"/>
        <v>0.67346120310093949</v>
      </c>
      <c r="I103" s="58">
        <f t="shared" si="11"/>
        <v>1.5541412379252448</v>
      </c>
    </row>
    <row r="104" spans="1:11" ht="16.5" customHeight="1">
      <c r="A104" s="71">
        <v>10</v>
      </c>
      <c r="B104" s="92" t="s">
        <v>313</v>
      </c>
      <c r="C104" s="84" t="s">
        <v>550</v>
      </c>
      <c r="D104" s="74">
        <v>33.5</v>
      </c>
      <c r="E104" s="75">
        <v>9</v>
      </c>
      <c r="F104" s="76">
        <v>40</v>
      </c>
      <c r="G104" s="72">
        <f t="shared" si="9"/>
        <v>0.20019999999999999</v>
      </c>
      <c r="H104" s="72">
        <f t="shared" si="10"/>
        <v>0.86608396007420663</v>
      </c>
      <c r="I104" s="73">
        <f t="shared" si="11"/>
        <v>1.5511951523717133</v>
      </c>
    </row>
    <row r="105" spans="1:11" ht="16.5" customHeight="1">
      <c r="A105" s="60">
        <v>7</v>
      </c>
      <c r="B105" s="89" t="s">
        <v>398</v>
      </c>
      <c r="C105" s="59" t="s">
        <v>599</v>
      </c>
      <c r="D105" s="62">
        <v>30</v>
      </c>
      <c r="E105" s="63">
        <v>8</v>
      </c>
      <c r="F105" s="64">
        <v>34</v>
      </c>
      <c r="G105" s="57">
        <f t="shared" si="9"/>
        <v>0.17016999999999999</v>
      </c>
      <c r="H105" s="57">
        <f t="shared" si="10"/>
        <v>0.77513956262775086</v>
      </c>
      <c r="I105" s="58">
        <f t="shared" si="11"/>
        <v>1.5502791252555019</v>
      </c>
    </row>
    <row r="106" spans="1:11" ht="16.5" customHeight="1">
      <c r="A106" s="60">
        <v>6</v>
      </c>
      <c r="B106" s="89" t="s">
        <v>398</v>
      </c>
      <c r="C106" s="59" t="s">
        <v>597</v>
      </c>
      <c r="D106" s="62">
        <v>30</v>
      </c>
      <c r="E106" s="63">
        <v>8</v>
      </c>
      <c r="F106" s="64">
        <v>34</v>
      </c>
      <c r="G106" s="57">
        <f t="shared" si="9"/>
        <v>0.17016999999999999</v>
      </c>
      <c r="H106" s="57">
        <f t="shared" si="10"/>
        <v>0.77513956262775086</v>
      </c>
      <c r="I106" s="58">
        <f t="shared" si="11"/>
        <v>1.5502791252555019</v>
      </c>
      <c r="K106" s="59"/>
    </row>
    <row r="107" spans="1:11" ht="16.5" customHeight="1">
      <c r="A107" s="60">
        <v>7</v>
      </c>
      <c r="B107" s="92" t="s">
        <v>648</v>
      </c>
      <c r="C107" s="59" t="s">
        <v>649</v>
      </c>
      <c r="D107" s="62">
        <v>31.5</v>
      </c>
      <c r="E107" s="63">
        <v>9</v>
      </c>
      <c r="F107" s="64">
        <v>34</v>
      </c>
      <c r="G107" s="57">
        <f t="shared" si="9"/>
        <v>0.17016999999999999</v>
      </c>
      <c r="H107" s="57">
        <f t="shared" si="10"/>
        <v>0.8134040632553865</v>
      </c>
      <c r="I107" s="58">
        <f t="shared" si="11"/>
        <v>1.5493410728674029</v>
      </c>
    </row>
    <row r="108" spans="1:11" ht="16.5" customHeight="1">
      <c r="A108" s="60">
        <v>5</v>
      </c>
      <c r="B108" s="86" t="s">
        <v>618</v>
      </c>
      <c r="C108" s="59" t="s">
        <v>647</v>
      </c>
      <c r="D108" s="62">
        <v>30</v>
      </c>
      <c r="E108" s="63">
        <v>12</v>
      </c>
      <c r="F108" s="64">
        <v>23</v>
      </c>
      <c r="G108" s="57">
        <f t="shared" si="9"/>
        <v>0.115115</v>
      </c>
      <c r="H108" s="57">
        <f t="shared" si="10"/>
        <v>0.76951535413075167</v>
      </c>
      <c r="I108" s="58">
        <f t="shared" si="11"/>
        <v>1.5390307082615033</v>
      </c>
    </row>
    <row r="109" spans="1:11" ht="16.5" customHeight="1">
      <c r="A109" s="71">
        <v>9</v>
      </c>
      <c r="B109" s="90" t="s">
        <v>311</v>
      </c>
      <c r="C109" s="59" t="s">
        <v>482</v>
      </c>
      <c r="D109" s="62">
        <v>30</v>
      </c>
      <c r="E109" s="63">
        <v>9</v>
      </c>
      <c r="F109" s="64">
        <v>30</v>
      </c>
      <c r="G109" s="57">
        <f t="shared" si="9"/>
        <v>0.15014999999999998</v>
      </c>
      <c r="H109" s="57">
        <f t="shared" si="10"/>
        <v>0.76875065636505169</v>
      </c>
      <c r="I109" s="58">
        <f t="shared" si="11"/>
        <v>1.5375013127301034</v>
      </c>
    </row>
    <row r="110" spans="1:11" ht="16.5" customHeight="1">
      <c r="A110" s="60">
        <v>6</v>
      </c>
      <c r="B110" s="91" t="s">
        <v>400</v>
      </c>
      <c r="C110" s="59" t="s">
        <v>555</v>
      </c>
      <c r="D110" s="62">
        <v>27</v>
      </c>
      <c r="E110" s="63">
        <v>8</v>
      </c>
      <c r="F110" s="64">
        <v>27</v>
      </c>
      <c r="G110" s="57">
        <f t="shared" si="9"/>
        <v>0.13513500000000001</v>
      </c>
      <c r="H110" s="57">
        <f t="shared" si="10"/>
        <v>0.68696955623786105</v>
      </c>
      <c r="I110" s="58">
        <f t="shared" si="11"/>
        <v>1.5265990138619134</v>
      </c>
    </row>
    <row r="111" spans="1:11" ht="16.5" customHeight="1">
      <c r="A111" s="60">
        <v>8</v>
      </c>
      <c r="B111" s="89" t="s">
        <v>399</v>
      </c>
      <c r="C111" s="59" t="s">
        <v>636</v>
      </c>
      <c r="D111" s="62">
        <v>33</v>
      </c>
      <c r="E111" s="63">
        <v>9</v>
      </c>
      <c r="F111" s="64">
        <v>36</v>
      </c>
      <c r="G111" s="57">
        <f t="shared" si="9"/>
        <v>0.18017999999999998</v>
      </c>
      <c r="H111" s="57">
        <f t="shared" si="10"/>
        <v>0.83271130979170138</v>
      </c>
      <c r="I111" s="58">
        <f t="shared" si="11"/>
        <v>1.5140205632576389</v>
      </c>
    </row>
    <row r="112" spans="1:11" ht="16.5" customHeight="1">
      <c r="A112" s="60">
        <v>9</v>
      </c>
      <c r="B112" s="88" t="s">
        <v>312</v>
      </c>
      <c r="C112" s="59" t="s">
        <v>532</v>
      </c>
      <c r="D112" s="62">
        <v>36</v>
      </c>
      <c r="E112" s="63">
        <v>12</v>
      </c>
      <c r="F112" s="64">
        <v>36</v>
      </c>
      <c r="G112" s="57">
        <f t="shared" si="9"/>
        <v>0.18017999999999998</v>
      </c>
      <c r="H112" s="57">
        <f t="shared" si="10"/>
        <v>0.9078230979788886</v>
      </c>
      <c r="I112" s="58">
        <f t="shared" si="11"/>
        <v>1.5130384966314812</v>
      </c>
    </row>
    <row r="113" spans="1:9" ht="16.5" customHeight="1">
      <c r="A113" s="71">
        <v>5</v>
      </c>
      <c r="B113" s="89" t="s">
        <v>398</v>
      </c>
      <c r="C113" s="65" t="s">
        <v>596</v>
      </c>
      <c r="D113" s="74">
        <v>36</v>
      </c>
      <c r="E113" s="75">
        <v>14</v>
      </c>
      <c r="F113" s="76">
        <v>31</v>
      </c>
      <c r="G113" s="72">
        <f t="shared" si="9"/>
        <v>0.15515499999999999</v>
      </c>
      <c r="H113" s="72">
        <f t="shared" si="10"/>
        <v>0.90562031267689613</v>
      </c>
      <c r="I113" s="73">
        <f t="shared" si="11"/>
        <v>1.5093671877948269</v>
      </c>
    </row>
    <row r="114" spans="1:9" ht="16.5" customHeight="1">
      <c r="A114" s="60">
        <v>4</v>
      </c>
      <c r="B114" s="89" t="s">
        <v>399</v>
      </c>
      <c r="C114" s="59" t="s">
        <v>625</v>
      </c>
      <c r="D114" s="62">
        <v>30</v>
      </c>
      <c r="E114" s="63">
        <v>12</v>
      </c>
      <c r="F114" s="64">
        <v>22</v>
      </c>
      <c r="G114" s="57">
        <f t="shared" si="9"/>
        <v>0.11010999999999999</v>
      </c>
      <c r="H114" s="57">
        <f t="shared" si="10"/>
        <v>0.75337567036582231</v>
      </c>
      <c r="I114" s="58">
        <f t="shared" si="11"/>
        <v>1.5067513407316446</v>
      </c>
    </row>
    <row r="115" spans="1:9" ht="16.5" customHeight="1">
      <c r="A115" s="71">
        <v>3</v>
      </c>
      <c r="B115" s="89" t="s">
        <v>399</v>
      </c>
      <c r="C115" s="84" t="s">
        <v>624</v>
      </c>
      <c r="D115" s="74">
        <v>30</v>
      </c>
      <c r="E115" s="75">
        <v>12</v>
      </c>
      <c r="F115" s="76">
        <v>22</v>
      </c>
      <c r="G115" s="72">
        <f t="shared" si="9"/>
        <v>0.11010999999999999</v>
      </c>
      <c r="H115" s="72">
        <f t="shared" si="10"/>
        <v>0.75337567036582231</v>
      </c>
      <c r="I115" s="73">
        <f t="shared" si="11"/>
        <v>1.5067513407316446</v>
      </c>
    </row>
    <row r="116" spans="1:9" ht="16.5" customHeight="1">
      <c r="A116" s="60">
        <v>4</v>
      </c>
      <c r="B116" s="88" t="s">
        <v>312</v>
      </c>
      <c r="C116" s="59" t="s">
        <v>507</v>
      </c>
      <c r="D116" s="62">
        <v>30</v>
      </c>
      <c r="E116" s="63">
        <v>12</v>
      </c>
      <c r="F116" s="64">
        <v>22</v>
      </c>
      <c r="G116" s="57">
        <f t="shared" si="9"/>
        <v>0.11010999999999999</v>
      </c>
      <c r="H116" s="57">
        <f t="shared" si="10"/>
        <v>0.75337567036582231</v>
      </c>
      <c r="I116" s="58">
        <f t="shared" si="11"/>
        <v>1.5067513407316446</v>
      </c>
    </row>
    <row r="117" spans="1:9" ht="16.5" customHeight="1">
      <c r="A117" s="60">
        <v>4</v>
      </c>
      <c r="B117" s="88" t="s">
        <v>312</v>
      </c>
      <c r="C117" s="59" t="s">
        <v>520</v>
      </c>
      <c r="D117" s="62">
        <v>30</v>
      </c>
      <c r="E117" s="63">
        <v>12</v>
      </c>
      <c r="F117" s="64">
        <v>22</v>
      </c>
      <c r="G117" s="57">
        <f t="shared" si="9"/>
        <v>0.11010999999999999</v>
      </c>
      <c r="H117" s="57">
        <f t="shared" si="10"/>
        <v>0.75337567036582231</v>
      </c>
      <c r="I117" s="58">
        <f t="shared" si="11"/>
        <v>1.5067513407316446</v>
      </c>
    </row>
    <row r="118" spans="1:9" ht="16.5" customHeight="1">
      <c r="A118" s="71">
        <v>7</v>
      </c>
      <c r="B118" s="90" t="s">
        <v>311</v>
      </c>
      <c r="C118" s="59" t="s">
        <v>480</v>
      </c>
      <c r="D118" s="62">
        <v>29</v>
      </c>
      <c r="E118" s="63">
        <v>8</v>
      </c>
      <c r="F118" s="64">
        <v>30</v>
      </c>
      <c r="G118" s="57">
        <f t="shared" si="9"/>
        <v>0.15014999999999998</v>
      </c>
      <c r="H118" s="57">
        <f t="shared" si="10"/>
        <v>0.72789392994652191</v>
      </c>
      <c r="I118" s="58">
        <f t="shared" si="11"/>
        <v>1.505987441268666</v>
      </c>
    </row>
    <row r="119" spans="1:9" ht="16.5" customHeight="1">
      <c r="A119" s="71">
        <v>7</v>
      </c>
      <c r="B119" s="88" t="s">
        <v>312</v>
      </c>
      <c r="C119" s="84" t="s">
        <v>525</v>
      </c>
      <c r="D119" s="74">
        <v>34.200000000000003</v>
      </c>
      <c r="E119" s="75">
        <v>12</v>
      </c>
      <c r="F119" s="76">
        <v>30</v>
      </c>
      <c r="G119" s="72">
        <f t="shared" si="9"/>
        <v>0.15014999999999998</v>
      </c>
      <c r="H119" s="72">
        <f t="shared" si="10"/>
        <v>0.85805916851588604</v>
      </c>
      <c r="I119" s="73">
        <f t="shared" si="11"/>
        <v>1.5053669623085719</v>
      </c>
    </row>
    <row r="120" spans="1:9" ht="16.5" customHeight="1">
      <c r="A120" s="60">
        <v>6</v>
      </c>
      <c r="B120" s="88" t="s">
        <v>312</v>
      </c>
      <c r="C120" s="59" t="s">
        <v>509</v>
      </c>
      <c r="D120" s="62">
        <v>34.200000000000003</v>
      </c>
      <c r="E120" s="63">
        <v>12</v>
      </c>
      <c r="F120" s="64">
        <v>30</v>
      </c>
      <c r="G120" s="57">
        <f t="shared" si="9"/>
        <v>0.15014999999999998</v>
      </c>
      <c r="H120" s="57">
        <f t="shared" si="10"/>
        <v>0.85805916851588604</v>
      </c>
      <c r="I120" s="58">
        <f t="shared" si="11"/>
        <v>1.5053669623085719</v>
      </c>
    </row>
    <row r="121" spans="1:9" ht="16.5" customHeight="1">
      <c r="A121" s="60">
        <v>3</v>
      </c>
      <c r="B121" s="89" t="s">
        <v>398</v>
      </c>
      <c r="C121" s="59" t="s">
        <v>579</v>
      </c>
      <c r="D121" s="62">
        <v>30</v>
      </c>
      <c r="E121" s="63">
        <v>8</v>
      </c>
      <c r="F121" s="64">
        <v>32</v>
      </c>
      <c r="G121" s="57">
        <f t="shared" si="9"/>
        <v>0.16016</v>
      </c>
      <c r="H121" s="57">
        <f t="shared" si="10"/>
        <v>0.75250157282081975</v>
      </c>
      <c r="I121" s="58">
        <f t="shared" si="11"/>
        <v>1.5050031456416397</v>
      </c>
    </row>
    <row r="122" spans="1:9" ht="16.5" customHeight="1">
      <c r="A122" s="71">
        <v>5</v>
      </c>
      <c r="B122" s="89" t="s">
        <v>399</v>
      </c>
      <c r="C122" s="78" t="s">
        <v>626</v>
      </c>
      <c r="D122" s="62">
        <v>30</v>
      </c>
      <c r="E122" s="63">
        <v>10</v>
      </c>
      <c r="F122" s="64">
        <v>26</v>
      </c>
      <c r="G122" s="57">
        <f t="shared" si="9"/>
        <v>0.13013</v>
      </c>
      <c r="H122" s="57">
        <f t="shared" si="10"/>
        <v>0.75194754370353745</v>
      </c>
      <c r="I122" s="58">
        <f t="shared" si="11"/>
        <v>1.5038950874070749</v>
      </c>
    </row>
    <row r="123" spans="1:9" ht="16.5" customHeight="1">
      <c r="A123" s="60">
        <v>6</v>
      </c>
      <c r="B123" s="89" t="s">
        <v>398</v>
      </c>
      <c r="C123" s="59" t="s">
        <v>598</v>
      </c>
      <c r="D123" s="62">
        <v>27</v>
      </c>
      <c r="E123" s="63">
        <v>6</v>
      </c>
      <c r="F123" s="64">
        <v>34</v>
      </c>
      <c r="G123" s="57">
        <f t="shared" si="9"/>
        <v>0.17016999999999999</v>
      </c>
      <c r="H123" s="57">
        <f t="shared" si="10"/>
        <v>0.67346120310093949</v>
      </c>
      <c r="I123" s="58">
        <f t="shared" si="11"/>
        <v>1.4965804513354211</v>
      </c>
    </row>
    <row r="124" spans="1:9" ht="16.5" customHeight="1">
      <c r="A124" s="60">
        <v>5</v>
      </c>
      <c r="B124" s="92" t="s">
        <v>313</v>
      </c>
      <c r="C124" s="59" t="s">
        <v>537</v>
      </c>
      <c r="D124" s="62">
        <v>33</v>
      </c>
      <c r="E124" s="63">
        <v>8</v>
      </c>
      <c r="F124" s="64">
        <v>38</v>
      </c>
      <c r="G124" s="57">
        <f t="shared" si="9"/>
        <v>0.19018999999999997</v>
      </c>
      <c r="H124" s="57">
        <f t="shared" si="10"/>
        <v>0.81504542301424532</v>
      </c>
      <c r="I124" s="58">
        <f t="shared" si="11"/>
        <v>1.4819007691168096</v>
      </c>
    </row>
    <row r="125" spans="1:9" ht="16.5" customHeight="1">
      <c r="A125" s="60">
        <v>4</v>
      </c>
      <c r="B125" s="92" t="s">
        <v>313</v>
      </c>
      <c r="C125" s="59" t="s">
        <v>536</v>
      </c>
      <c r="D125" s="62">
        <v>36</v>
      </c>
      <c r="E125" s="63">
        <v>12</v>
      </c>
      <c r="F125" s="64">
        <v>33</v>
      </c>
      <c r="G125" s="57">
        <f t="shared" si="9"/>
        <v>0.16516499999999998</v>
      </c>
      <c r="H125" s="57">
        <f t="shared" si="10"/>
        <v>0.88539388783804551</v>
      </c>
      <c r="I125" s="58">
        <f t="shared" si="11"/>
        <v>1.475656479730076</v>
      </c>
    </row>
    <row r="126" spans="1:9" ht="16.5" customHeight="1">
      <c r="A126" s="60">
        <v>4</v>
      </c>
      <c r="B126" s="92" t="s">
        <v>313</v>
      </c>
      <c r="C126" s="59" t="s">
        <v>543</v>
      </c>
      <c r="D126" s="62">
        <v>36</v>
      </c>
      <c r="E126" s="63">
        <v>12</v>
      </c>
      <c r="F126" s="64">
        <v>33</v>
      </c>
      <c r="G126" s="57">
        <f t="shared" si="9"/>
        <v>0.16516499999999998</v>
      </c>
      <c r="H126" s="57">
        <f t="shared" si="10"/>
        <v>0.88539388783804551</v>
      </c>
      <c r="I126" s="58">
        <f t="shared" si="11"/>
        <v>1.475656479730076</v>
      </c>
    </row>
    <row r="127" spans="1:9" ht="16.5" customHeight="1">
      <c r="A127" s="71">
        <v>6</v>
      </c>
      <c r="B127" s="91" t="s">
        <v>400</v>
      </c>
      <c r="C127" s="107" t="s">
        <v>568</v>
      </c>
      <c r="D127" s="74">
        <v>28</v>
      </c>
      <c r="E127" s="75">
        <v>8</v>
      </c>
      <c r="F127" s="76">
        <v>27</v>
      </c>
      <c r="G127" s="72">
        <f t="shared" si="9"/>
        <v>0.13513500000000001</v>
      </c>
      <c r="H127" s="72">
        <f t="shared" si="10"/>
        <v>0.68696955623786105</v>
      </c>
      <c r="I127" s="73">
        <f t="shared" si="11"/>
        <v>1.4720776205097024</v>
      </c>
    </row>
    <row r="128" spans="1:9" ht="16.5" customHeight="1">
      <c r="A128" s="60">
        <v>6</v>
      </c>
      <c r="B128" s="88" t="s">
        <v>312</v>
      </c>
      <c r="C128" s="59" t="s">
        <v>523</v>
      </c>
      <c r="D128" s="62">
        <v>35</v>
      </c>
      <c r="E128" s="63">
        <v>12</v>
      </c>
      <c r="F128" s="64">
        <v>30</v>
      </c>
      <c r="G128" s="57">
        <f t="shared" si="9"/>
        <v>0.15014999999999998</v>
      </c>
      <c r="H128" s="57">
        <f t="shared" si="10"/>
        <v>0.85805916851588604</v>
      </c>
      <c r="I128" s="58">
        <f t="shared" si="11"/>
        <v>1.4709585745986617</v>
      </c>
    </row>
    <row r="129" spans="1:9" ht="16.5" customHeight="1">
      <c r="A129" s="60">
        <v>8</v>
      </c>
      <c r="B129" s="90" t="s">
        <v>311</v>
      </c>
      <c r="C129" s="59" t="s">
        <v>492</v>
      </c>
      <c r="D129" s="62">
        <v>33</v>
      </c>
      <c r="E129" s="63">
        <v>10</v>
      </c>
      <c r="F129" s="64">
        <v>30</v>
      </c>
      <c r="G129" s="57">
        <f t="shared" si="9"/>
        <v>0.15014999999999998</v>
      </c>
      <c r="H129" s="57">
        <f t="shared" si="10"/>
        <v>0.8034727453118391</v>
      </c>
      <c r="I129" s="58">
        <f t="shared" si="11"/>
        <v>1.4608595369306165</v>
      </c>
    </row>
    <row r="130" spans="1:9" ht="16.5" customHeight="1">
      <c r="A130" s="71">
        <v>8</v>
      </c>
      <c r="B130" s="90" t="s">
        <v>311</v>
      </c>
      <c r="C130" s="84" t="s">
        <v>493</v>
      </c>
      <c r="D130" s="62">
        <v>33</v>
      </c>
      <c r="E130" s="63">
        <v>10</v>
      </c>
      <c r="F130" s="64">
        <v>30</v>
      </c>
      <c r="G130" s="72">
        <f t="shared" si="9"/>
        <v>0.15014999999999998</v>
      </c>
      <c r="H130" s="72">
        <f t="shared" si="10"/>
        <v>0.8034727453118391</v>
      </c>
      <c r="I130" s="73">
        <f t="shared" si="11"/>
        <v>1.4608595369306165</v>
      </c>
    </row>
    <row r="131" spans="1:9" ht="16.5" customHeight="1">
      <c r="A131" s="60">
        <v>6</v>
      </c>
      <c r="B131" s="90" t="s">
        <v>311</v>
      </c>
      <c r="C131" s="59" t="s">
        <v>487</v>
      </c>
      <c r="D131" s="62">
        <v>30</v>
      </c>
      <c r="E131" s="63">
        <v>8</v>
      </c>
      <c r="F131" s="64">
        <v>30</v>
      </c>
      <c r="G131" s="57">
        <f t="shared" ref="G131:G162" si="12">S$18*S$19*S$20*((F131/100*S$21)+S$22/100+(S$26/100+S$27/100)*S$25)</f>
        <v>0.15014999999999998</v>
      </c>
      <c r="H131" s="57">
        <f t="shared" ref="H131:H162" si="13">1-((1-G131)^E131)</f>
        <v>0.72789392994652191</v>
      </c>
      <c r="I131" s="58">
        <f t="shared" ref="I131:I162" si="14">H131*60/D131</f>
        <v>1.4557878598930438</v>
      </c>
    </row>
    <row r="132" spans="1:9" ht="16.5" customHeight="1">
      <c r="A132" s="60">
        <v>6</v>
      </c>
      <c r="B132" s="92" t="s">
        <v>313</v>
      </c>
      <c r="C132" s="59" t="s">
        <v>538</v>
      </c>
      <c r="D132" s="62">
        <v>38</v>
      </c>
      <c r="E132" s="63">
        <v>12</v>
      </c>
      <c r="F132" s="64">
        <v>38</v>
      </c>
      <c r="G132" s="57">
        <f t="shared" si="12"/>
        <v>0.19018999999999997</v>
      </c>
      <c r="H132" s="57">
        <f t="shared" si="13"/>
        <v>0.92045779524665838</v>
      </c>
      <c r="I132" s="58">
        <f t="shared" si="14"/>
        <v>1.4533544135473553</v>
      </c>
    </row>
    <row r="133" spans="1:9" ht="16.5" customHeight="1">
      <c r="A133" s="71">
        <v>9</v>
      </c>
      <c r="B133" s="91" t="s">
        <v>318</v>
      </c>
      <c r="C133" s="65" t="s">
        <v>645</v>
      </c>
      <c r="D133" s="74">
        <v>32</v>
      </c>
      <c r="E133" s="75">
        <v>9</v>
      </c>
      <c r="F133" s="76">
        <v>30</v>
      </c>
      <c r="G133" s="72">
        <f t="shared" si="12"/>
        <v>0.15014999999999998</v>
      </c>
      <c r="H133" s="72">
        <f t="shared" si="13"/>
        <v>0.76875065636505169</v>
      </c>
      <c r="I133" s="73">
        <f t="shared" si="14"/>
        <v>1.4414074806844719</v>
      </c>
    </row>
    <row r="134" spans="1:9" ht="16.5" customHeight="1">
      <c r="A134" s="71">
        <v>8</v>
      </c>
      <c r="B134" s="92" t="s">
        <v>313</v>
      </c>
      <c r="C134" s="65" t="s">
        <v>548</v>
      </c>
      <c r="D134" s="74">
        <v>31</v>
      </c>
      <c r="E134" s="75">
        <v>6</v>
      </c>
      <c r="F134" s="76">
        <v>40</v>
      </c>
      <c r="G134" s="72">
        <f t="shared" si="12"/>
        <v>0.20019999999999999</v>
      </c>
      <c r="H134" s="72">
        <f t="shared" si="13"/>
        <v>0.73824897032190451</v>
      </c>
      <c r="I134" s="73">
        <f t="shared" si="14"/>
        <v>1.4288689748165893</v>
      </c>
    </row>
    <row r="135" spans="1:9" ht="16.5" customHeight="1">
      <c r="A135" s="71">
        <v>11</v>
      </c>
      <c r="B135" s="90" t="s">
        <v>311</v>
      </c>
      <c r="C135" s="59" t="s">
        <v>485</v>
      </c>
      <c r="D135" s="62">
        <v>35</v>
      </c>
      <c r="E135" s="63">
        <v>8</v>
      </c>
      <c r="F135" s="64">
        <v>40</v>
      </c>
      <c r="G135" s="57">
        <f t="shared" si="12"/>
        <v>0.20019999999999999</v>
      </c>
      <c r="H135" s="57">
        <f t="shared" si="13"/>
        <v>0.83256309086547464</v>
      </c>
      <c r="I135" s="58">
        <f t="shared" si="14"/>
        <v>1.4272510129122424</v>
      </c>
    </row>
    <row r="136" spans="1:9" ht="16.5" customHeight="1">
      <c r="A136" s="60">
        <v>10</v>
      </c>
      <c r="B136" s="88" t="s">
        <v>312</v>
      </c>
      <c r="C136" s="59" t="s">
        <v>513</v>
      </c>
      <c r="D136" s="62">
        <v>40</v>
      </c>
      <c r="E136" s="63">
        <v>12</v>
      </c>
      <c r="F136" s="64">
        <v>43</v>
      </c>
      <c r="G136" s="57">
        <f t="shared" si="12"/>
        <v>0.21521499999999996</v>
      </c>
      <c r="H136" s="57">
        <f t="shared" si="13"/>
        <v>0.94542316800742643</v>
      </c>
      <c r="I136" s="58">
        <f t="shared" si="14"/>
        <v>1.4181347520111396</v>
      </c>
    </row>
    <row r="137" spans="1:9" ht="16.5" customHeight="1">
      <c r="A137" s="60">
        <v>5</v>
      </c>
      <c r="B137" s="88" t="s">
        <v>312</v>
      </c>
      <c r="C137" s="59" t="s">
        <v>522</v>
      </c>
      <c r="D137" s="62">
        <v>34.299999999999997</v>
      </c>
      <c r="E137" s="63">
        <v>10</v>
      </c>
      <c r="F137" s="64">
        <v>30</v>
      </c>
      <c r="G137" s="57">
        <f t="shared" si="12"/>
        <v>0.15014999999999998</v>
      </c>
      <c r="H137" s="57">
        <f t="shared" si="13"/>
        <v>0.8034727453118391</v>
      </c>
      <c r="I137" s="58">
        <f t="shared" si="14"/>
        <v>1.4054916827612345</v>
      </c>
    </row>
    <row r="138" spans="1:9" ht="16.5" customHeight="1">
      <c r="A138" s="60">
        <v>5</v>
      </c>
      <c r="B138" s="91" t="s">
        <v>400</v>
      </c>
      <c r="C138" s="84" t="s">
        <v>554</v>
      </c>
      <c r="D138" s="74">
        <v>26</v>
      </c>
      <c r="E138" s="75">
        <v>8</v>
      </c>
      <c r="F138" s="76">
        <v>22</v>
      </c>
      <c r="G138" s="72">
        <f t="shared" si="12"/>
        <v>0.11010999999999999</v>
      </c>
      <c r="H138" s="72">
        <f t="shared" si="13"/>
        <v>0.60673018684122582</v>
      </c>
      <c r="I138" s="73">
        <f t="shared" si="14"/>
        <v>1.4001465850182133</v>
      </c>
    </row>
    <row r="139" spans="1:9" ht="16.5" customHeight="1">
      <c r="A139" s="71">
        <v>8</v>
      </c>
      <c r="B139" s="88" t="s">
        <v>312</v>
      </c>
      <c r="C139" s="84" t="s">
        <v>517</v>
      </c>
      <c r="D139" s="74">
        <v>30</v>
      </c>
      <c r="E139" s="75">
        <v>6</v>
      </c>
      <c r="F139" s="76">
        <v>36</v>
      </c>
      <c r="G139" s="72">
        <f t="shared" si="12"/>
        <v>0.18017999999999998</v>
      </c>
      <c r="H139" s="72">
        <f t="shared" si="13"/>
        <v>0.69639350793978161</v>
      </c>
      <c r="I139" s="73">
        <f t="shared" si="14"/>
        <v>1.3927870158795632</v>
      </c>
    </row>
    <row r="140" spans="1:9" ht="16.5" customHeight="1">
      <c r="A140" s="60">
        <v>3</v>
      </c>
      <c r="B140" s="92" t="s">
        <v>313</v>
      </c>
      <c r="C140" s="59" t="s">
        <v>535</v>
      </c>
      <c r="D140" s="62">
        <v>36</v>
      </c>
      <c r="E140" s="63">
        <v>10</v>
      </c>
      <c r="F140" s="64">
        <v>33</v>
      </c>
      <c r="G140" s="57">
        <f t="shared" si="12"/>
        <v>0.16516499999999998</v>
      </c>
      <c r="H140" s="57">
        <f t="shared" si="13"/>
        <v>0.83556037287196994</v>
      </c>
      <c r="I140" s="58">
        <f t="shared" si="14"/>
        <v>1.3926006214532831</v>
      </c>
    </row>
    <row r="141" spans="1:9" ht="16.5" customHeight="1">
      <c r="A141" s="60">
        <v>3</v>
      </c>
      <c r="B141" s="91" t="s">
        <v>400</v>
      </c>
      <c r="C141" s="59" t="s">
        <v>567</v>
      </c>
      <c r="D141" s="62">
        <v>30</v>
      </c>
      <c r="E141" s="63">
        <v>10</v>
      </c>
      <c r="F141" s="64">
        <v>22</v>
      </c>
      <c r="G141" s="57">
        <f t="shared" si="12"/>
        <v>0.11010999999999999</v>
      </c>
      <c r="H141" s="57">
        <f t="shared" si="13"/>
        <v>0.68856797846778672</v>
      </c>
      <c r="I141" s="58">
        <f t="shared" si="14"/>
        <v>1.3771359569355732</v>
      </c>
    </row>
    <row r="142" spans="1:9" ht="16.5" customHeight="1">
      <c r="A142" s="60">
        <v>8</v>
      </c>
      <c r="B142" s="89" t="s">
        <v>401</v>
      </c>
      <c r="C142" s="59" t="s">
        <v>641</v>
      </c>
      <c r="D142" s="62">
        <v>30</v>
      </c>
      <c r="E142" s="63">
        <v>9</v>
      </c>
      <c r="F142" s="64">
        <v>24</v>
      </c>
      <c r="G142" s="57">
        <f t="shared" si="12"/>
        <v>0.12011999999999998</v>
      </c>
      <c r="H142" s="57">
        <f t="shared" si="13"/>
        <v>0.68390981166789011</v>
      </c>
      <c r="I142" s="58">
        <f t="shared" si="14"/>
        <v>1.3678196233357802</v>
      </c>
    </row>
    <row r="143" spans="1:9" ht="16.5" customHeight="1">
      <c r="A143" s="60">
        <v>8</v>
      </c>
      <c r="B143" s="89" t="s">
        <v>401</v>
      </c>
      <c r="C143" s="59" t="s">
        <v>642</v>
      </c>
      <c r="D143" s="62">
        <v>30</v>
      </c>
      <c r="E143" s="63">
        <v>9</v>
      </c>
      <c r="F143" s="64">
        <v>24</v>
      </c>
      <c r="G143" s="57">
        <f t="shared" si="12"/>
        <v>0.12011999999999998</v>
      </c>
      <c r="H143" s="57">
        <f t="shared" si="13"/>
        <v>0.68390981166789011</v>
      </c>
      <c r="I143" s="58">
        <f t="shared" si="14"/>
        <v>1.3678196233357802</v>
      </c>
    </row>
    <row r="144" spans="1:9" ht="16.5" customHeight="1">
      <c r="A144" s="60">
        <v>9</v>
      </c>
      <c r="B144" s="88" t="s">
        <v>312</v>
      </c>
      <c r="C144" s="59" t="s">
        <v>512</v>
      </c>
      <c r="D144" s="62">
        <v>40</v>
      </c>
      <c r="E144" s="63">
        <v>12</v>
      </c>
      <c r="F144" s="64">
        <v>36</v>
      </c>
      <c r="G144" s="57">
        <f t="shared" si="12"/>
        <v>0.18017999999999998</v>
      </c>
      <c r="H144" s="57">
        <f t="shared" si="13"/>
        <v>0.9078230979788886</v>
      </c>
      <c r="I144" s="58">
        <f t="shared" si="14"/>
        <v>1.3617346469683329</v>
      </c>
    </row>
    <row r="145" spans="1:9" ht="16.5" customHeight="1">
      <c r="A145" s="60">
        <v>8</v>
      </c>
      <c r="B145" s="88" t="s">
        <v>312</v>
      </c>
      <c r="C145" s="59" t="s">
        <v>511</v>
      </c>
      <c r="D145" s="62">
        <v>40</v>
      </c>
      <c r="E145" s="63">
        <v>12</v>
      </c>
      <c r="F145" s="64">
        <v>36</v>
      </c>
      <c r="G145" s="57">
        <f t="shared" si="12"/>
        <v>0.18017999999999998</v>
      </c>
      <c r="H145" s="57">
        <f t="shared" si="13"/>
        <v>0.9078230979788886</v>
      </c>
      <c r="I145" s="58">
        <f t="shared" si="14"/>
        <v>1.3617346469683329</v>
      </c>
    </row>
    <row r="146" spans="1:9" ht="16.5" customHeight="1">
      <c r="A146" s="60">
        <v>9</v>
      </c>
      <c r="B146" s="90" t="s">
        <v>311</v>
      </c>
      <c r="C146" s="81" t="s">
        <v>494</v>
      </c>
      <c r="D146" s="62">
        <v>38</v>
      </c>
      <c r="E146" s="63">
        <v>12</v>
      </c>
      <c r="F146" s="64">
        <v>30</v>
      </c>
      <c r="G146" s="57">
        <f t="shared" si="12"/>
        <v>0.15014999999999998</v>
      </c>
      <c r="H146" s="57">
        <f t="shared" si="13"/>
        <v>0.85805916851588604</v>
      </c>
      <c r="I146" s="58">
        <f t="shared" si="14"/>
        <v>1.3548302660777147</v>
      </c>
    </row>
    <row r="147" spans="1:9" ht="16.5" customHeight="1">
      <c r="A147" s="60">
        <v>7</v>
      </c>
      <c r="B147" s="88" t="s">
        <v>312</v>
      </c>
      <c r="C147" s="59" t="s">
        <v>526</v>
      </c>
      <c r="D147" s="62">
        <v>33.5</v>
      </c>
      <c r="E147" s="63">
        <v>12</v>
      </c>
      <c r="F147" s="64">
        <v>22</v>
      </c>
      <c r="G147" s="57">
        <f t="shared" si="12"/>
        <v>0.11010999999999999</v>
      </c>
      <c r="H147" s="57">
        <f t="shared" si="13"/>
        <v>0.75337567036582231</v>
      </c>
      <c r="I147" s="58">
        <f t="shared" si="14"/>
        <v>1.3493295588641594</v>
      </c>
    </row>
    <row r="148" spans="1:9" ht="16.5" customHeight="1">
      <c r="A148" s="60">
        <v>6</v>
      </c>
      <c r="B148" s="90" t="s">
        <v>311</v>
      </c>
      <c r="C148" s="59" t="s">
        <v>488</v>
      </c>
      <c r="D148" s="62">
        <v>30</v>
      </c>
      <c r="E148" s="63">
        <v>8</v>
      </c>
      <c r="F148" s="64">
        <v>25</v>
      </c>
      <c r="G148" s="57">
        <f t="shared" si="12"/>
        <v>0.12512499999999999</v>
      </c>
      <c r="H148" s="57">
        <f t="shared" si="13"/>
        <v>0.65678358380609869</v>
      </c>
      <c r="I148" s="58">
        <f t="shared" si="14"/>
        <v>1.3135671676121974</v>
      </c>
    </row>
    <row r="149" spans="1:9" ht="16.5" customHeight="1">
      <c r="A149" s="71">
        <v>5</v>
      </c>
      <c r="B149" s="90" t="s">
        <v>311</v>
      </c>
      <c r="C149" s="59" t="s">
        <v>478</v>
      </c>
      <c r="D149" s="62">
        <v>30</v>
      </c>
      <c r="E149" s="63">
        <v>8</v>
      </c>
      <c r="F149" s="64">
        <v>25</v>
      </c>
      <c r="G149" s="57">
        <f t="shared" si="12"/>
        <v>0.12512499999999999</v>
      </c>
      <c r="H149" s="57">
        <f t="shared" si="13"/>
        <v>0.65678358380609869</v>
      </c>
      <c r="I149" s="58">
        <f t="shared" si="14"/>
        <v>1.3135671676121974</v>
      </c>
    </row>
    <row r="150" spans="1:9" ht="16.5" customHeight="1">
      <c r="A150" s="60">
        <v>5</v>
      </c>
      <c r="B150" s="90" t="s">
        <v>311</v>
      </c>
      <c r="C150" s="59" t="s">
        <v>502</v>
      </c>
      <c r="D150" s="62">
        <v>30</v>
      </c>
      <c r="E150" s="63">
        <v>8</v>
      </c>
      <c r="F150" s="64">
        <v>25</v>
      </c>
      <c r="G150" s="57">
        <f t="shared" si="12"/>
        <v>0.12512499999999999</v>
      </c>
      <c r="H150" s="57">
        <f t="shared" si="13"/>
        <v>0.65678358380609869</v>
      </c>
      <c r="I150" s="58">
        <f t="shared" si="14"/>
        <v>1.3135671676121974</v>
      </c>
    </row>
    <row r="151" spans="1:9" ht="16.5" customHeight="1">
      <c r="A151" s="60">
        <v>5</v>
      </c>
      <c r="B151" s="90" t="s">
        <v>311</v>
      </c>
      <c r="C151" s="59" t="s">
        <v>503</v>
      </c>
      <c r="D151" s="62">
        <v>30</v>
      </c>
      <c r="E151" s="63">
        <v>8</v>
      </c>
      <c r="F151" s="64">
        <v>25</v>
      </c>
      <c r="G151" s="57">
        <f t="shared" si="12"/>
        <v>0.12512499999999999</v>
      </c>
      <c r="H151" s="57">
        <f t="shared" si="13"/>
        <v>0.65678358380609869</v>
      </c>
      <c r="I151" s="58">
        <f t="shared" si="14"/>
        <v>1.3135671676121974</v>
      </c>
    </row>
    <row r="152" spans="1:9" ht="16.5" customHeight="1">
      <c r="A152" s="60">
        <v>5</v>
      </c>
      <c r="B152" s="90" t="s">
        <v>311</v>
      </c>
      <c r="C152" s="59" t="s">
        <v>504</v>
      </c>
      <c r="D152" s="62">
        <v>30</v>
      </c>
      <c r="E152" s="63">
        <v>8</v>
      </c>
      <c r="F152" s="64">
        <v>25</v>
      </c>
      <c r="G152" s="57">
        <f t="shared" si="12"/>
        <v>0.12512499999999999</v>
      </c>
      <c r="H152" s="57">
        <f t="shared" si="13"/>
        <v>0.65678358380609869</v>
      </c>
      <c r="I152" s="58">
        <f t="shared" si="14"/>
        <v>1.3135671676121974</v>
      </c>
    </row>
    <row r="153" spans="1:9" ht="16.5" customHeight="1">
      <c r="A153" s="71">
        <v>5</v>
      </c>
      <c r="B153" s="90" t="s">
        <v>311</v>
      </c>
      <c r="C153" s="84" t="s">
        <v>505</v>
      </c>
      <c r="D153" s="62">
        <v>30</v>
      </c>
      <c r="E153" s="63">
        <v>8</v>
      </c>
      <c r="F153" s="64">
        <v>25</v>
      </c>
      <c r="G153" s="72">
        <f t="shared" si="12"/>
        <v>0.12512499999999999</v>
      </c>
      <c r="H153" s="72">
        <f t="shared" si="13"/>
        <v>0.65678358380609869</v>
      </c>
      <c r="I153" s="73">
        <f t="shared" si="14"/>
        <v>1.3135671676121974</v>
      </c>
    </row>
    <row r="154" spans="1:9" ht="16.5" customHeight="1">
      <c r="A154" s="60">
        <v>5</v>
      </c>
      <c r="B154" s="90" t="s">
        <v>311</v>
      </c>
      <c r="C154" s="59" t="s">
        <v>486</v>
      </c>
      <c r="D154" s="62">
        <v>30</v>
      </c>
      <c r="E154" s="63">
        <v>8</v>
      </c>
      <c r="F154" s="64">
        <v>25</v>
      </c>
      <c r="G154" s="57">
        <f t="shared" si="12"/>
        <v>0.12512499999999999</v>
      </c>
      <c r="H154" s="57">
        <f t="shared" si="13"/>
        <v>0.65678358380609869</v>
      </c>
      <c r="I154" s="58">
        <f t="shared" si="14"/>
        <v>1.3135671676121974</v>
      </c>
    </row>
    <row r="155" spans="1:9" ht="16.5" customHeight="1">
      <c r="A155" s="60">
        <v>4</v>
      </c>
      <c r="B155" s="91" t="s">
        <v>400</v>
      </c>
      <c r="C155" s="59" t="s">
        <v>553</v>
      </c>
      <c r="D155" s="62">
        <v>30</v>
      </c>
      <c r="E155" s="63">
        <v>10</v>
      </c>
      <c r="F155" s="64">
        <v>19</v>
      </c>
      <c r="G155" s="57">
        <f t="shared" si="12"/>
        <v>9.5094999999999985E-2</v>
      </c>
      <c r="H155" s="57">
        <f t="shared" si="13"/>
        <v>0.63184569869856611</v>
      </c>
      <c r="I155" s="58">
        <f t="shared" si="14"/>
        <v>1.2636913973971322</v>
      </c>
    </row>
    <row r="156" spans="1:9" ht="16.5" customHeight="1">
      <c r="A156" s="60">
        <v>8</v>
      </c>
      <c r="B156" s="88" t="s">
        <v>312</v>
      </c>
      <c r="C156" s="59" t="s">
        <v>529</v>
      </c>
      <c r="D156" s="62">
        <v>38</v>
      </c>
      <c r="E156" s="63">
        <v>8</v>
      </c>
      <c r="F156" s="64">
        <v>36</v>
      </c>
      <c r="G156" s="57">
        <f t="shared" si="12"/>
        <v>0.18017999999999998</v>
      </c>
      <c r="H156" s="57">
        <f t="shared" si="13"/>
        <v>0.79594460953831503</v>
      </c>
      <c r="I156" s="58">
        <f t="shared" si="14"/>
        <v>1.2567546466394448</v>
      </c>
    </row>
    <row r="157" spans="1:9" ht="16.5" customHeight="1">
      <c r="A157" s="60">
        <v>3</v>
      </c>
      <c r="B157" s="91" t="s">
        <v>400</v>
      </c>
      <c r="C157" s="59" t="s">
        <v>552</v>
      </c>
      <c r="D157" s="62">
        <v>27</v>
      </c>
      <c r="E157" s="63">
        <v>8</v>
      </c>
      <c r="F157" s="64">
        <v>19</v>
      </c>
      <c r="G157" s="57">
        <f t="shared" si="12"/>
        <v>9.5094999999999985E-2</v>
      </c>
      <c r="H157" s="57">
        <f t="shared" si="13"/>
        <v>0.55040248400635949</v>
      </c>
      <c r="I157" s="58">
        <f t="shared" si="14"/>
        <v>1.2231166311252435</v>
      </c>
    </row>
    <row r="158" spans="1:9" ht="16.5" customHeight="1">
      <c r="A158" s="71">
        <v>5</v>
      </c>
      <c r="B158" s="88" t="s">
        <v>312</v>
      </c>
      <c r="C158" s="84" t="s">
        <v>521</v>
      </c>
      <c r="D158" s="74">
        <v>38</v>
      </c>
      <c r="E158" s="75">
        <v>10</v>
      </c>
      <c r="F158" s="76">
        <v>27</v>
      </c>
      <c r="G158" s="72">
        <f t="shared" si="12"/>
        <v>0.13513500000000001</v>
      </c>
      <c r="H158" s="72">
        <f t="shared" si="13"/>
        <v>0.7658558987712345</v>
      </c>
      <c r="I158" s="73">
        <f t="shared" si="14"/>
        <v>1.2092461559545806</v>
      </c>
    </row>
    <row r="159" spans="1:9" ht="16.5" customHeight="1">
      <c r="A159" s="71">
        <v>4</v>
      </c>
      <c r="B159" s="90" t="s">
        <v>311</v>
      </c>
      <c r="C159" s="84" t="s">
        <v>477</v>
      </c>
      <c r="D159" s="74">
        <v>28</v>
      </c>
      <c r="E159" s="75">
        <v>6</v>
      </c>
      <c r="F159" s="76">
        <v>25</v>
      </c>
      <c r="G159" s="72">
        <f t="shared" si="12"/>
        <v>0.12512499999999999</v>
      </c>
      <c r="H159" s="72">
        <f t="shared" si="13"/>
        <v>0.5515892257379883</v>
      </c>
      <c r="I159" s="73">
        <f t="shared" si="14"/>
        <v>1.1819769122956891</v>
      </c>
    </row>
    <row r="160" spans="1:9" ht="16.5" customHeight="1">
      <c r="A160" s="60">
        <v>3</v>
      </c>
      <c r="B160" s="88" t="s">
        <v>312</v>
      </c>
      <c r="C160" s="59" t="s">
        <v>506</v>
      </c>
      <c r="D160" s="62">
        <v>30</v>
      </c>
      <c r="E160" s="63">
        <v>8</v>
      </c>
      <c r="F160" s="64">
        <v>20</v>
      </c>
      <c r="G160" s="57">
        <f t="shared" si="12"/>
        <v>0.10009999999999999</v>
      </c>
      <c r="H160" s="57">
        <f t="shared" si="13"/>
        <v>0.5699152787495827</v>
      </c>
      <c r="I160" s="58">
        <f t="shared" si="14"/>
        <v>1.1398305574991654</v>
      </c>
    </row>
    <row r="161" spans="1:9" ht="16.5" customHeight="1">
      <c r="A161" s="60">
        <v>2</v>
      </c>
      <c r="B161" s="90" t="s">
        <v>311</v>
      </c>
      <c r="C161" s="59" t="s">
        <v>500</v>
      </c>
      <c r="D161" s="62">
        <v>30</v>
      </c>
      <c r="E161" s="63">
        <v>4</v>
      </c>
      <c r="F161" s="64">
        <v>29</v>
      </c>
      <c r="G161" s="57">
        <f t="shared" si="12"/>
        <v>0.14514499999999997</v>
      </c>
      <c r="H161" s="57">
        <f t="shared" si="13"/>
        <v>0.4659648724641221</v>
      </c>
      <c r="I161" s="58">
        <f t="shared" si="14"/>
        <v>0.93192974492824421</v>
      </c>
    </row>
    <row r="162" spans="1:9" ht="16.5" customHeight="1">
      <c r="A162" s="70">
        <v>0</v>
      </c>
      <c r="B162" s="101"/>
      <c r="C162" s="102" t="s">
        <v>342</v>
      </c>
      <c r="D162" s="103">
        <v>999</v>
      </c>
      <c r="E162" s="104">
        <v>1</v>
      </c>
      <c r="F162" s="105">
        <v>1</v>
      </c>
      <c r="G162" s="72">
        <f t="shared" si="12"/>
        <v>5.0049999999999999E-3</v>
      </c>
      <c r="H162" s="72">
        <f t="shared" si="13"/>
        <v>5.0050000000000372E-3</v>
      </c>
      <c r="I162" s="73">
        <f t="shared" si="14"/>
        <v>3.0060060060060282E-4</v>
      </c>
    </row>
    <row r="163" spans="1:9" ht="16.5" customHeight="1">
      <c r="A163" s="118"/>
      <c r="B163" s="143"/>
      <c r="C163" s="142"/>
      <c r="D163" s="120"/>
      <c r="E163" s="121"/>
      <c r="F163" s="122"/>
      <c r="G163" s="123"/>
      <c r="H163" s="123"/>
      <c r="I163" s="124"/>
    </row>
    <row r="164" spans="1:9" ht="16.5" customHeight="1">
      <c r="A164" s="144"/>
      <c r="B164" s="145"/>
      <c r="C164" s="108"/>
      <c r="D164" s="146"/>
      <c r="E164" s="147"/>
      <c r="F164" s="148"/>
      <c r="G164" s="133"/>
      <c r="H164" s="133"/>
      <c r="I164" s="134"/>
    </row>
    <row r="165" spans="1:9" ht="16.5" customHeight="1">
      <c r="A165" s="111"/>
      <c r="B165" s="149"/>
      <c r="C165" s="138"/>
      <c r="D165" s="113"/>
      <c r="E165" s="114"/>
      <c r="F165" s="115"/>
      <c r="G165" s="116"/>
      <c r="H165" s="116"/>
      <c r="I165" s="117"/>
    </row>
    <row r="166" spans="1:9" ht="16.5" customHeight="1">
      <c r="A166" s="144"/>
      <c r="B166" s="149"/>
      <c r="C166" s="108"/>
      <c r="D166" s="146"/>
      <c r="E166" s="147"/>
      <c r="F166" s="148"/>
      <c r="G166" s="133"/>
      <c r="H166" s="133"/>
      <c r="I166" s="134"/>
    </row>
    <row r="167" spans="1:9" ht="16.5" customHeight="1">
      <c r="A167" s="144"/>
      <c r="B167" s="150"/>
      <c r="C167" s="108"/>
      <c r="D167" s="146"/>
      <c r="E167" s="147"/>
      <c r="F167" s="148"/>
      <c r="G167" s="133"/>
      <c r="H167" s="133"/>
      <c r="I167" s="134"/>
    </row>
    <row r="168" spans="1:9" ht="16.5" customHeight="1">
      <c r="A168" s="111"/>
      <c r="B168" s="149"/>
      <c r="C168" s="138"/>
      <c r="D168" s="113"/>
      <c r="E168" s="114"/>
      <c r="F168" s="115"/>
      <c r="G168" s="116"/>
      <c r="H168" s="116"/>
      <c r="I168" s="117"/>
    </row>
    <row r="169" spans="1:9" ht="16.5" customHeight="1">
      <c r="A169" s="111"/>
      <c r="B169" s="149"/>
      <c r="C169" s="138"/>
      <c r="D169" s="113"/>
      <c r="E169" s="114"/>
      <c r="F169" s="115"/>
      <c r="G169" s="116"/>
      <c r="H169" s="116"/>
      <c r="I169" s="117"/>
    </row>
    <row r="170" spans="1:9" ht="16.5" customHeight="1">
      <c r="A170" s="111"/>
      <c r="B170" s="149"/>
      <c r="C170" s="138"/>
      <c r="D170" s="113"/>
      <c r="E170" s="114"/>
      <c r="F170" s="115"/>
      <c r="G170" s="116"/>
      <c r="H170" s="116"/>
      <c r="I170" s="117"/>
    </row>
    <row r="171" spans="1:9" ht="16.5" customHeight="1">
      <c r="A171" s="144"/>
      <c r="B171" s="145"/>
      <c r="C171" s="108"/>
      <c r="D171" s="146"/>
      <c r="E171" s="147"/>
      <c r="F171" s="148"/>
      <c r="G171" s="133"/>
      <c r="H171" s="133"/>
      <c r="I171" s="134"/>
    </row>
    <row r="172" spans="1:9" ht="16.5" customHeight="1">
      <c r="A172" s="144"/>
      <c r="B172" s="145"/>
      <c r="C172" s="108"/>
      <c r="D172" s="146"/>
      <c r="E172" s="147"/>
      <c r="F172" s="148"/>
      <c r="G172" s="133"/>
      <c r="H172" s="133"/>
      <c r="I172" s="134"/>
    </row>
    <row r="173" spans="1:9" ht="16.5" customHeight="1">
      <c r="A173" s="144"/>
      <c r="B173" s="150"/>
      <c r="C173" s="108"/>
      <c r="D173" s="146"/>
      <c r="E173" s="147"/>
      <c r="F173" s="148"/>
      <c r="G173" s="133"/>
      <c r="H173" s="133"/>
      <c r="I173" s="134"/>
    </row>
    <row r="174" spans="1:9" ht="16.5" customHeight="1">
      <c r="A174" s="144"/>
      <c r="B174" s="149"/>
      <c r="C174" s="108"/>
      <c r="D174" s="146"/>
      <c r="E174" s="147"/>
      <c r="F174" s="148"/>
      <c r="G174" s="133"/>
      <c r="H174" s="133"/>
      <c r="I174" s="134"/>
    </row>
    <row r="175" spans="1:9" ht="16.5" customHeight="1">
      <c r="A175" s="144"/>
      <c r="B175" s="151"/>
      <c r="C175" s="108"/>
      <c r="D175" s="146"/>
      <c r="E175" s="147"/>
      <c r="F175" s="148"/>
      <c r="G175" s="133"/>
      <c r="H175" s="133"/>
      <c r="I175" s="134"/>
    </row>
    <row r="176" spans="1:9" ht="16.5" customHeight="1">
      <c r="A176" s="144"/>
      <c r="B176" s="151"/>
      <c r="C176" s="108"/>
      <c r="D176" s="146"/>
      <c r="E176" s="147"/>
      <c r="F176" s="148"/>
      <c r="G176" s="133"/>
      <c r="H176" s="133"/>
      <c r="I176" s="134"/>
    </row>
    <row r="177" spans="1:9" ht="16.5" customHeight="1">
      <c r="A177" s="144"/>
      <c r="B177" s="151"/>
      <c r="C177" s="108"/>
      <c r="D177" s="146"/>
      <c r="E177" s="147"/>
      <c r="F177" s="148"/>
      <c r="G177" s="133"/>
      <c r="H177" s="133"/>
      <c r="I177" s="134"/>
    </row>
    <row r="178" spans="1:9" ht="16.5" customHeight="1">
      <c r="A178" s="144"/>
      <c r="B178" s="149"/>
      <c r="C178" s="108"/>
      <c r="D178" s="146"/>
      <c r="E178" s="147"/>
      <c r="F178" s="148"/>
      <c r="G178" s="133"/>
      <c r="H178" s="133"/>
      <c r="I178" s="134"/>
    </row>
    <row r="179" spans="1:9" ht="16.5" customHeight="1">
      <c r="A179" s="144"/>
      <c r="B179" s="152"/>
      <c r="C179" s="108"/>
      <c r="D179" s="146"/>
      <c r="E179" s="147"/>
      <c r="F179" s="148"/>
      <c r="G179" s="133"/>
      <c r="H179" s="133"/>
      <c r="I179" s="134"/>
    </row>
    <row r="180" spans="1:9" ht="16.5" customHeight="1">
      <c r="A180" s="144"/>
      <c r="B180" s="152"/>
      <c r="C180" s="153"/>
      <c r="D180" s="146"/>
      <c r="E180" s="147"/>
      <c r="F180" s="148"/>
      <c r="G180" s="133"/>
      <c r="H180" s="133"/>
      <c r="I180" s="134"/>
    </row>
    <row r="181" spans="1:9" ht="16.5" customHeight="1">
      <c r="A181" s="144"/>
      <c r="B181" s="145"/>
      <c r="C181" s="108"/>
      <c r="D181" s="146"/>
      <c r="E181" s="147"/>
      <c r="F181" s="148"/>
      <c r="G181" s="133"/>
      <c r="H181" s="133"/>
      <c r="I181" s="134"/>
    </row>
    <row r="182" spans="1:9" ht="16.5" customHeight="1">
      <c r="A182" s="144"/>
      <c r="B182" s="150"/>
      <c r="C182" s="108"/>
      <c r="D182" s="146"/>
      <c r="E182" s="147"/>
      <c r="F182" s="148"/>
      <c r="G182" s="133"/>
      <c r="H182" s="133"/>
      <c r="I182" s="134"/>
    </row>
    <row r="183" spans="1:9" ht="16.5" customHeight="1">
      <c r="A183" s="111"/>
      <c r="B183" s="149"/>
      <c r="C183" s="136"/>
      <c r="D183" s="113"/>
      <c r="E183" s="114"/>
      <c r="F183" s="115"/>
      <c r="G183" s="116"/>
      <c r="H183" s="116"/>
      <c r="I183" s="117"/>
    </row>
    <row r="184" spans="1:9" ht="16.5" customHeight="1">
      <c r="A184" s="144"/>
      <c r="B184" s="145"/>
      <c r="C184" s="108"/>
      <c r="D184" s="146"/>
      <c r="E184" s="147"/>
      <c r="F184" s="148"/>
      <c r="G184" s="133"/>
      <c r="H184" s="133"/>
      <c r="I184" s="134"/>
    </row>
    <row r="185" spans="1:9" ht="16.5" customHeight="1">
      <c r="A185" s="144"/>
      <c r="B185" s="149"/>
      <c r="C185" s="108"/>
      <c r="D185" s="146"/>
      <c r="E185" s="147"/>
      <c r="F185" s="148"/>
      <c r="G185" s="133"/>
      <c r="H185" s="133"/>
      <c r="I185" s="134"/>
    </row>
    <row r="186" spans="1:9" ht="16.5" customHeight="1">
      <c r="A186" s="144"/>
      <c r="B186" s="149"/>
      <c r="C186" s="108"/>
      <c r="D186" s="146"/>
      <c r="E186" s="147"/>
      <c r="F186" s="148"/>
      <c r="G186" s="133"/>
      <c r="H186" s="133"/>
      <c r="I186" s="134"/>
    </row>
    <row r="187" spans="1:9" ht="16.5" customHeight="1">
      <c r="A187" s="111"/>
      <c r="B187" s="152"/>
      <c r="C187" s="138"/>
      <c r="D187" s="113"/>
      <c r="E187" s="114"/>
      <c r="F187" s="115"/>
      <c r="G187" s="116"/>
      <c r="H187" s="116"/>
      <c r="I187" s="117"/>
    </row>
    <row r="188" spans="1:9" ht="16.5" customHeight="1">
      <c r="A188" s="144"/>
      <c r="B188" s="152"/>
      <c r="C188" s="108"/>
      <c r="D188" s="146"/>
      <c r="E188" s="147"/>
      <c r="F188" s="148"/>
      <c r="G188" s="133"/>
      <c r="H188" s="133"/>
      <c r="I188" s="134"/>
    </row>
    <row r="189" spans="1:9" ht="16.5" customHeight="1">
      <c r="A189" s="144"/>
      <c r="B189" s="149"/>
      <c r="C189" s="154"/>
      <c r="D189" s="146"/>
      <c r="E189" s="147"/>
      <c r="F189" s="148"/>
      <c r="G189" s="133"/>
      <c r="H189" s="133"/>
      <c r="I189" s="134"/>
    </row>
    <row r="190" spans="1:9" ht="16.5" customHeight="1">
      <c r="A190" s="144"/>
      <c r="B190" s="145"/>
      <c r="C190" s="108"/>
      <c r="D190" s="146"/>
      <c r="E190" s="147"/>
      <c r="F190" s="148"/>
      <c r="G190" s="133"/>
      <c r="H190" s="133"/>
      <c r="I190" s="134"/>
    </row>
    <row r="191" spans="1:9" ht="16.5" customHeight="1">
      <c r="A191" s="111"/>
      <c r="B191" s="149"/>
      <c r="C191" s="136"/>
      <c r="D191" s="113"/>
      <c r="E191" s="114"/>
      <c r="F191" s="115"/>
      <c r="G191" s="116"/>
      <c r="H191" s="116"/>
      <c r="I191" s="117"/>
    </row>
    <row r="192" spans="1:9" ht="16.5" customHeight="1">
      <c r="A192" s="111"/>
      <c r="B192" s="152"/>
      <c r="C192" s="138"/>
      <c r="D192" s="113"/>
      <c r="E192" s="114"/>
      <c r="F192" s="115"/>
      <c r="G192" s="116"/>
      <c r="H192" s="116"/>
      <c r="I192" s="117"/>
    </row>
    <row r="193" spans="1:9" ht="16.5" customHeight="1">
      <c r="A193" s="144"/>
      <c r="B193" s="149"/>
      <c r="C193" s="108"/>
      <c r="D193" s="146"/>
      <c r="E193" s="147"/>
      <c r="F193" s="148"/>
      <c r="G193" s="133"/>
      <c r="H193" s="133"/>
      <c r="I193" s="134"/>
    </row>
    <row r="194" spans="1:9" ht="16.5" customHeight="1">
      <c r="A194" s="144"/>
      <c r="B194" s="152"/>
      <c r="C194" s="155"/>
      <c r="D194" s="146"/>
      <c r="E194" s="147"/>
      <c r="F194" s="148"/>
      <c r="G194" s="133"/>
      <c r="H194" s="133"/>
      <c r="I194" s="134"/>
    </row>
    <row r="195" spans="1:9" ht="16.5" customHeight="1">
      <c r="A195" s="144"/>
      <c r="B195" s="151"/>
      <c r="C195" s="108"/>
      <c r="D195" s="146"/>
      <c r="E195" s="147"/>
      <c r="F195" s="148"/>
      <c r="G195" s="133"/>
      <c r="H195" s="133"/>
      <c r="I195" s="134"/>
    </row>
    <row r="196" spans="1:9" ht="16.5" customHeight="1">
      <c r="A196" s="144"/>
      <c r="B196" s="152"/>
      <c r="C196" s="155"/>
      <c r="D196" s="146"/>
      <c r="E196" s="147"/>
      <c r="F196" s="148"/>
      <c r="G196" s="133"/>
      <c r="H196" s="133"/>
      <c r="I196" s="134"/>
    </row>
    <row r="197" spans="1:9" ht="16.5" customHeight="1">
      <c r="A197" s="144"/>
      <c r="B197" s="152"/>
      <c r="C197" s="108"/>
      <c r="D197" s="146"/>
      <c r="E197" s="147"/>
      <c r="F197" s="148"/>
      <c r="G197" s="133"/>
      <c r="H197" s="133"/>
      <c r="I197" s="134"/>
    </row>
    <row r="198" spans="1:9" ht="16.5" customHeight="1">
      <c r="A198" s="144"/>
      <c r="B198" s="152"/>
      <c r="C198" s="108"/>
      <c r="D198" s="146"/>
      <c r="E198" s="147"/>
      <c r="F198" s="148"/>
      <c r="G198" s="133"/>
      <c r="H198" s="133"/>
      <c r="I198" s="134"/>
    </row>
    <row r="199" spans="1:9" ht="16.5" customHeight="1">
      <c r="A199" s="144"/>
      <c r="B199" s="149"/>
      <c r="C199" s="108"/>
      <c r="D199" s="146"/>
      <c r="E199" s="147"/>
      <c r="F199" s="148"/>
      <c r="G199" s="133"/>
      <c r="H199" s="133"/>
      <c r="I199" s="134"/>
    </row>
    <row r="200" spans="1:9" ht="16.5" customHeight="1">
      <c r="A200" s="111"/>
      <c r="B200" s="149"/>
      <c r="C200" s="138"/>
      <c r="D200" s="113"/>
      <c r="E200" s="114"/>
      <c r="F200" s="115"/>
      <c r="G200" s="116"/>
      <c r="H200" s="116"/>
      <c r="I200" s="117"/>
    </row>
    <row r="201" spans="1:9" ht="16.5" customHeight="1">
      <c r="A201" s="144"/>
      <c r="B201" s="150"/>
      <c r="C201" s="108"/>
      <c r="D201" s="146"/>
      <c r="E201" s="147"/>
      <c r="F201" s="148"/>
      <c r="G201" s="133"/>
      <c r="H201" s="133"/>
      <c r="I201" s="134"/>
    </row>
    <row r="202" spans="1:9" ht="16.5" customHeight="1">
      <c r="A202" s="111"/>
      <c r="B202" s="149"/>
      <c r="C202" s="136"/>
      <c r="D202" s="113"/>
      <c r="E202" s="114"/>
      <c r="F202" s="115"/>
      <c r="G202" s="116"/>
      <c r="H202" s="116"/>
      <c r="I202" s="117"/>
    </row>
    <row r="203" spans="1:9" ht="16.5" customHeight="1">
      <c r="A203" s="111"/>
      <c r="B203" s="149"/>
      <c r="C203" s="136"/>
      <c r="D203" s="113"/>
      <c r="E203" s="114"/>
      <c r="F203" s="115"/>
      <c r="G203" s="116"/>
      <c r="H203" s="116"/>
      <c r="I203" s="117"/>
    </row>
    <row r="204" spans="1:9" ht="16.5" customHeight="1">
      <c r="A204" s="111"/>
      <c r="B204" s="149"/>
      <c r="C204" s="156"/>
      <c r="D204" s="113"/>
      <c r="E204" s="114"/>
      <c r="F204" s="115"/>
      <c r="G204" s="116"/>
      <c r="H204" s="116"/>
      <c r="I204" s="117"/>
    </row>
    <row r="205" spans="1:9" ht="16.5" customHeight="1">
      <c r="A205" s="111"/>
      <c r="B205" s="149"/>
      <c r="C205" s="138"/>
      <c r="D205" s="113"/>
      <c r="E205" s="114"/>
      <c r="F205" s="115"/>
      <c r="G205" s="116"/>
      <c r="H205" s="116"/>
      <c r="I205" s="117"/>
    </row>
    <row r="206" spans="1:9" ht="16.5" customHeight="1">
      <c r="A206" s="144"/>
      <c r="B206" s="149"/>
      <c r="C206" s="108"/>
      <c r="D206" s="146"/>
      <c r="E206" s="147"/>
      <c r="F206" s="148"/>
      <c r="G206" s="133"/>
      <c r="H206" s="133"/>
      <c r="I206" s="134"/>
    </row>
    <row r="207" spans="1:9" ht="16.5" customHeight="1">
      <c r="A207" s="144"/>
      <c r="B207" s="145"/>
      <c r="C207" s="108"/>
      <c r="D207" s="146"/>
      <c r="E207" s="147"/>
      <c r="F207" s="148"/>
      <c r="G207" s="133"/>
      <c r="H207" s="133"/>
      <c r="I207" s="134"/>
    </row>
    <row r="208" spans="1:9" ht="16.5" customHeight="1">
      <c r="A208" s="144"/>
      <c r="B208" s="151"/>
      <c r="C208" s="108"/>
      <c r="D208" s="146"/>
      <c r="E208" s="147"/>
      <c r="F208" s="148"/>
      <c r="G208" s="133"/>
      <c r="H208" s="133"/>
      <c r="I208" s="134"/>
    </row>
    <row r="209" spans="1:9" ht="16.5" customHeight="1">
      <c r="A209" s="157"/>
      <c r="B209" s="158"/>
      <c r="C209" s="159"/>
      <c r="D209" s="160"/>
      <c r="E209" s="161"/>
      <c r="F209" s="162"/>
      <c r="G209" s="116"/>
      <c r="H209" s="116"/>
      <c r="I209" s="117"/>
    </row>
  </sheetData>
  <autoFilter ref="A2:I2">
    <sortState ref="A3:I162">
      <sortCondition descending="1" ref="I2"/>
    </sortState>
  </autoFilter>
  <mergeCells count="9">
    <mergeCell ref="R15:S15"/>
    <mergeCell ref="L16:M16"/>
    <mergeCell ref="A1:C1"/>
    <mergeCell ref="D1:F1"/>
    <mergeCell ref="G1:I1"/>
    <mergeCell ref="S2:S4"/>
    <mergeCell ref="S5:S13"/>
    <mergeCell ref="K8:N8"/>
    <mergeCell ref="L12:M12"/>
  </mergeCells>
  <phoneticPr fontId="6" type="noConversion"/>
  <conditionalFormatting sqref="L13:M18">
    <cfRule type="containsText" dxfId="27" priority="47" stopIfTrue="1" operator="containsText" text="있음">
      <formula>NOT(ISERROR(SEARCH("있음",L13)))</formula>
    </cfRule>
  </conditionalFormatting>
  <conditionalFormatting sqref="L10:M10">
    <cfRule type="containsText" dxfId="26" priority="46" stopIfTrue="1" operator="containsText" text="있음">
      <formula>NOT(ISERROR(SEARCH("있음",L10)))</formula>
    </cfRule>
  </conditionalFormatting>
  <conditionalFormatting sqref="N10">
    <cfRule type="containsText" dxfId="25" priority="45" stopIfTrue="1" operator="containsText" text="풀업">
      <formula>NOT(ISERROR(SEARCH("풀업",N10)))</formula>
    </cfRule>
  </conditionalFormatting>
  <conditionalFormatting sqref="L14">
    <cfRule type="containsText" dxfId="24" priority="44" stopIfTrue="1" operator="containsText" text="있음">
      <formula>NOT(ISERROR(SEARCH("있음",L14)))</formula>
    </cfRule>
  </conditionalFormatting>
  <conditionalFormatting sqref="N18">
    <cfRule type="containsText" dxfId="23" priority="43" stopIfTrue="1" operator="containsText" text="이하">
      <formula>NOT(ISERROR(SEARCH("이하",N18)))</formula>
    </cfRule>
  </conditionalFormatting>
  <conditionalFormatting sqref="A3:F162">
    <cfRule type="expression" dxfId="22" priority="42" stopIfTrue="1">
      <formula>IF($K$10="항공모함",TRUE,FALSE)</formula>
    </cfRule>
  </conditionalFormatting>
  <conditionalFormatting sqref="A3:A162">
    <cfRule type="expression" dxfId="21" priority="36" stopIfTrue="1">
      <formula>IF(AND($K$10-3&lt;$A3,$K$10+3&gt;$A3),TRUE,FALSE)</formula>
    </cfRule>
  </conditionalFormatting>
  <conditionalFormatting sqref="D3:D162">
    <cfRule type="expression" dxfId="20" priority="39" stopIfTrue="1">
      <formula>IF(AND($K$10-3&lt;$A3,$K$10+3&gt;$A3),TRUE,FALSE)</formula>
    </cfRule>
  </conditionalFormatting>
  <conditionalFormatting sqref="E3:E162">
    <cfRule type="expression" dxfId="19" priority="40" stopIfTrue="1">
      <formula>IF(AND($K$10-3&lt;$A3,$K$10+3&gt;$A3),TRUE,FALSE)</formula>
    </cfRule>
  </conditionalFormatting>
  <conditionalFormatting sqref="F3:F162">
    <cfRule type="expression" dxfId="18" priority="41" stopIfTrue="1">
      <formula>IF(AND($K$10-3&lt;$A3,$K$10+3&gt;$A3),TRUE,FALSE)</formula>
    </cfRule>
  </conditionalFormatting>
  <conditionalFormatting sqref="C3:C162">
    <cfRule type="expression" dxfId="17" priority="38" stopIfTrue="1">
      <formula>IF(AND($K$10-3&lt;$A3,$K$10+3&gt;$A3),TRUE,FALSE)</formula>
    </cfRule>
  </conditionalFormatting>
  <conditionalFormatting sqref="B3:B162">
    <cfRule type="expression" dxfId="16" priority="37" stopIfTrue="1">
      <formula>IF(AND($K$10-3&lt;$A3,$K$10+3&gt;$A3),TRUE,FALSE)</formula>
    </cfRule>
  </conditionalFormatting>
  <conditionalFormatting sqref="G3:I162">
    <cfRule type="expression" dxfId="15" priority="48" stopIfTrue="1">
      <formula>IF(AND($K$10-3&lt;$A3,$K$10+3&gt;$A3),TRUE,FALSE)</formula>
    </cfRule>
    <cfRule type="expression" dxfId="14" priority="49" stopIfTrue="1">
      <formula>IF($K$10="항공모함",TRUE,FALSE)</formula>
    </cfRule>
  </conditionalFormatting>
  <dataValidations count="4">
    <dataValidation type="list" allowBlank="1" showInputMessage="1" showErrorMessage="1" sqref="K10">
      <formula1>$P$2:$P$14</formula1>
    </dataValidation>
    <dataValidation type="list" allowBlank="1" showInputMessage="1" showErrorMessage="1" sqref="N10">
      <formula1>$S$28:$S$29</formula1>
    </dataValidation>
    <dataValidation type="list" allowBlank="1" showInputMessage="1" showErrorMessage="1" sqref="L18:M18 L10:M10 L14:M14 N13">
      <formula1>$S$16:$S$17</formula1>
    </dataValidation>
    <dataValidation type="list" allowBlank="1" showInputMessage="1" showErrorMessage="1" sqref="N18">
      <formula1>$S$23:$S$24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5"/>
  <sheetViews>
    <sheetView workbookViewId="0">
      <selection activeCell="O33" sqref="O33"/>
    </sheetView>
  </sheetViews>
  <sheetFormatPr defaultRowHeight="16.5" customHeight="1"/>
  <cols>
    <col min="1" max="1" width="7.125" customWidth="1"/>
    <col min="2" max="2" width="8.75" style="93" customWidth="1"/>
    <col min="3" max="3" width="18.625" style="80" customWidth="1"/>
    <col min="4" max="4" width="16.625" style="206" customWidth="1"/>
    <col min="5" max="5" width="9" customWidth="1"/>
    <col min="6" max="6" width="18.875" customWidth="1"/>
    <col min="7" max="7" width="16.875" customWidth="1"/>
    <col min="8" max="8" width="22.75" customWidth="1"/>
    <col min="9" max="9" width="24.125" customWidth="1"/>
    <col min="10" max="10" width="9.625" customWidth="1"/>
    <col min="11" max="11" width="15.625" customWidth="1"/>
    <col min="12" max="12" width="21.125" customWidth="1"/>
    <col min="13" max="13" width="18.25" customWidth="1"/>
    <col min="14" max="14" width="18.5" customWidth="1"/>
    <col min="15" max="15" width="9" customWidth="1"/>
    <col min="16" max="16" width="11" customWidth="1"/>
    <col min="17" max="17" width="11.875" customWidth="1"/>
    <col min="18" max="18" width="11.25" customWidth="1"/>
    <col min="20" max="20" width="11.125" customWidth="1"/>
    <col min="21" max="21" width="12" customWidth="1"/>
    <col min="22" max="22" width="10.375" customWidth="1"/>
  </cols>
  <sheetData>
    <row r="1" spans="1:19" ht="24" customHeight="1">
      <c r="A1" s="405" t="s">
        <v>732</v>
      </c>
      <c r="B1" s="406"/>
      <c r="C1" s="407"/>
      <c r="D1" s="212"/>
      <c r="E1" s="387" t="s">
        <v>731</v>
      </c>
      <c r="F1" s="388"/>
      <c r="G1" s="389"/>
      <c r="H1" s="217" t="s">
        <v>211</v>
      </c>
      <c r="I1" s="217"/>
      <c r="J1" s="5"/>
      <c r="K1" s="5"/>
      <c r="L1" s="50"/>
      <c r="M1" s="50"/>
      <c r="N1" s="50"/>
      <c r="O1" s="5"/>
      <c r="P1" s="3" t="s">
        <v>27</v>
      </c>
      <c r="Q1" s="3" t="s">
        <v>19</v>
      </c>
      <c r="R1" s="3" t="s">
        <v>20</v>
      </c>
      <c r="S1" s="3" t="s">
        <v>6</v>
      </c>
    </row>
    <row r="2" spans="1:19" ht="16.5" customHeight="1">
      <c r="A2" s="51" t="s">
        <v>71</v>
      </c>
      <c r="B2" s="85" t="s">
        <v>310</v>
      </c>
      <c r="C2" s="59" t="s">
        <v>344</v>
      </c>
      <c r="D2" s="65" t="s">
        <v>700</v>
      </c>
      <c r="E2" s="214" t="s">
        <v>660</v>
      </c>
      <c r="F2" s="214" t="s">
        <v>661</v>
      </c>
      <c r="G2" s="214" t="s">
        <v>705</v>
      </c>
      <c r="H2" s="213" t="s">
        <v>703</v>
      </c>
      <c r="I2" s="53" t="s">
        <v>72</v>
      </c>
      <c r="J2" s="5" t="s">
        <v>213</v>
      </c>
      <c r="O2" s="46"/>
      <c r="P2" s="42">
        <v>1</v>
      </c>
      <c r="Q2" s="41">
        <v>1</v>
      </c>
      <c r="R2" s="41">
        <v>1</v>
      </c>
      <c r="S2" s="337" t="s">
        <v>0</v>
      </c>
    </row>
    <row r="3" spans="1:19" ht="16.5" customHeight="1">
      <c r="A3" s="71">
        <v>11</v>
      </c>
      <c r="B3" s="140" t="s">
        <v>312</v>
      </c>
      <c r="C3" s="59" t="s">
        <v>675</v>
      </c>
      <c r="D3" s="218" t="s">
        <v>711</v>
      </c>
      <c r="E3" s="191">
        <v>1</v>
      </c>
      <c r="F3" s="194">
        <v>6</v>
      </c>
      <c r="G3" s="76">
        <v>91</v>
      </c>
      <c r="H3" s="57">
        <f t="shared" ref="H3:H34" si="0">Q$19*Q$20*Q$21*((G3/100)+IF($K$16="있음",IF(ISNUMBER(SEARCH("공격기",$D3)),1,5)/100,0)*IF(ISNUMBER(SEARCH("항전",$C3)),0,1)+($Q$22/100+$Q$23/100)*IF(ISNUMBER(SEARCH("공격기",$D3)),0.5,1))</f>
        <v>0.45545499999999994</v>
      </c>
      <c r="I3" s="72">
        <f t="shared" ref="I3:I34" si="1">1-((1-H3)^F3)</f>
        <v>0.97392630096089838</v>
      </c>
      <c r="J3" t="s">
        <v>742</v>
      </c>
      <c r="O3" s="46"/>
      <c r="P3" s="42">
        <v>2</v>
      </c>
      <c r="Q3" s="41">
        <v>1</v>
      </c>
      <c r="R3" s="41">
        <v>1</v>
      </c>
      <c r="S3" s="338"/>
    </row>
    <row r="4" spans="1:19" ht="16.5" customHeight="1" thickBot="1">
      <c r="A4" s="60">
        <v>11</v>
      </c>
      <c r="B4" s="140" t="s">
        <v>312</v>
      </c>
      <c r="C4" s="59" t="s">
        <v>675</v>
      </c>
      <c r="D4" s="65" t="s">
        <v>710</v>
      </c>
      <c r="E4" s="190">
        <v>1</v>
      </c>
      <c r="F4" s="193">
        <v>6</v>
      </c>
      <c r="G4" s="64">
        <v>70</v>
      </c>
      <c r="H4" s="57">
        <f t="shared" si="0"/>
        <v>0.35034999999999994</v>
      </c>
      <c r="I4" s="57">
        <f t="shared" si="1"/>
        <v>0.92482444263641139</v>
      </c>
      <c r="J4" s="5"/>
      <c r="O4" s="46"/>
      <c r="P4" s="42">
        <v>3</v>
      </c>
      <c r="Q4" s="41">
        <v>1</v>
      </c>
      <c r="R4" s="41">
        <v>0.9667</v>
      </c>
      <c r="S4" s="339"/>
    </row>
    <row r="5" spans="1:19" ht="16.5" customHeight="1" thickTop="1">
      <c r="A5" s="60">
        <v>6</v>
      </c>
      <c r="B5" s="89" t="s">
        <v>400</v>
      </c>
      <c r="C5" s="69" t="s">
        <v>685</v>
      </c>
      <c r="D5" s="218" t="s">
        <v>709</v>
      </c>
      <c r="E5" s="191">
        <v>3</v>
      </c>
      <c r="F5" s="194">
        <v>2</v>
      </c>
      <c r="G5" s="76">
        <v>69</v>
      </c>
      <c r="H5" s="57">
        <f t="shared" si="0"/>
        <v>0.34534499999999996</v>
      </c>
      <c r="I5" s="72">
        <f t="shared" si="1"/>
        <v>0.57142683097500002</v>
      </c>
      <c r="J5" s="5"/>
      <c r="K5" s="285" t="s">
        <v>726</v>
      </c>
      <c r="L5" s="286"/>
      <c r="M5" s="286"/>
      <c r="N5" s="287"/>
      <c r="O5" s="46"/>
      <c r="P5" s="42">
        <v>4</v>
      </c>
      <c r="Q5" s="41">
        <v>0.93340000000000001</v>
      </c>
      <c r="R5" s="41">
        <v>0.90010000000000001</v>
      </c>
      <c r="S5" s="337">
        <v>0.80020000000000002</v>
      </c>
    </row>
    <row r="6" spans="1:19" ht="16.5" customHeight="1">
      <c r="A6" s="60">
        <v>10</v>
      </c>
      <c r="B6" s="140" t="s">
        <v>312</v>
      </c>
      <c r="C6" s="83" t="s">
        <v>674</v>
      </c>
      <c r="D6" s="219" t="s">
        <v>663</v>
      </c>
      <c r="E6" s="190">
        <v>4</v>
      </c>
      <c r="F6" s="193">
        <v>6</v>
      </c>
      <c r="G6" s="64">
        <v>64</v>
      </c>
      <c r="H6" s="57">
        <f t="shared" si="0"/>
        <v>0.32031999999999999</v>
      </c>
      <c r="I6" s="57">
        <f t="shared" si="1"/>
        <v>0.90141134440911408</v>
      </c>
      <c r="J6" s="56"/>
      <c r="K6" s="288" t="s">
        <v>63</v>
      </c>
      <c r="L6" s="29"/>
      <c r="M6" s="29"/>
      <c r="N6" s="289"/>
      <c r="O6" s="46"/>
      <c r="P6" s="42">
        <v>5</v>
      </c>
      <c r="Q6" s="41">
        <v>0.86680000000000001</v>
      </c>
      <c r="R6" s="41">
        <v>0.83350000000000002</v>
      </c>
      <c r="S6" s="338"/>
    </row>
    <row r="7" spans="1:19" ht="16.5" customHeight="1">
      <c r="A7" s="60">
        <v>11</v>
      </c>
      <c r="B7" s="140" t="s">
        <v>312</v>
      </c>
      <c r="C7" s="59" t="s">
        <v>675</v>
      </c>
      <c r="D7" s="218" t="s">
        <v>709</v>
      </c>
      <c r="E7" s="190">
        <v>4</v>
      </c>
      <c r="F7" s="193">
        <v>6</v>
      </c>
      <c r="G7" s="64">
        <v>64</v>
      </c>
      <c r="H7" s="57">
        <f t="shared" si="0"/>
        <v>0.32031999999999999</v>
      </c>
      <c r="I7" s="57">
        <f t="shared" si="1"/>
        <v>0.90141134440911408</v>
      </c>
      <c r="J7" s="56"/>
      <c r="K7" s="290" t="s">
        <v>722</v>
      </c>
      <c r="L7" s="29"/>
      <c r="M7" s="29"/>
      <c r="N7" s="289"/>
      <c r="O7" s="46"/>
      <c r="P7" s="42">
        <v>6</v>
      </c>
      <c r="Q7" s="41">
        <v>0.80020000000000002</v>
      </c>
      <c r="R7" s="41">
        <v>0.76690000000000003</v>
      </c>
      <c r="S7" s="338"/>
    </row>
    <row r="8" spans="1:19" ht="16.5" customHeight="1">
      <c r="A8" s="60">
        <v>8</v>
      </c>
      <c r="B8" s="140" t="s">
        <v>312</v>
      </c>
      <c r="C8" s="59" t="s">
        <v>677</v>
      </c>
      <c r="D8" s="218" t="s">
        <v>709</v>
      </c>
      <c r="E8" s="190">
        <v>3</v>
      </c>
      <c r="F8" s="193">
        <v>4</v>
      </c>
      <c r="G8" s="64">
        <v>64</v>
      </c>
      <c r="H8" s="57">
        <f t="shared" si="0"/>
        <v>0.32031999999999999</v>
      </c>
      <c r="I8" s="57">
        <f t="shared" si="1"/>
        <v>0.78658842895055836</v>
      </c>
      <c r="J8" s="5"/>
      <c r="K8" s="291"/>
      <c r="L8" s="5"/>
      <c r="M8" s="5"/>
      <c r="N8" s="292"/>
      <c r="O8" s="46"/>
      <c r="P8" s="42">
        <v>7</v>
      </c>
      <c r="Q8" s="41">
        <v>0.73360000000000003</v>
      </c>
      <c r="R8" s="41">
        <v>0.70030000000000003</v>
      </c>
      <c r="S8" s="338"/>
    </row>
    <row r="9" spans="1:19" ht="16.5" customHeight="1">
      <c r="A9" s="60">
        <v>8</v>
      </c>
      <c r="B9" s="91" t="s">
        <v>699</v>
      </c>
      <c r="C9" s="211" t="s">
        <v>697</v>
      </c>
      <c r="D9" s="221" t="s">
        <v>663</v>
      </c>
      <c r="E9" s="190">
        <v>3</v>
      </c>
      <c r="F9" s="193">
        <v>4</v>
      </c>
      <c r="G9" s="64">
        <v>64</v>
      </c>
      <c r="H9" s="57">
        <f t="shared" si="0"/>
        <v>0.32031999999999999</v>
      </c>
      <c r="I9" s="57">
        <f t="shared" si="1"/>
        <v>0.78658842895055836</v>
      </c>
      <c r="J9" s="5"/>
      <c r="K9" s="408" t="s">
        <v>73</v>
      </c>
      <c r="L9" s="409"/>
      <c r="M9" s="409"/>
      <c r="N9" s="410"/>
      <c r="O9" s="46"/>
      <c r="P9" s="42">
        <v>8</v>
      </c>
      <c r="Q9" s="41">
        <v>0.66700000000000004</v>
      </c>
      <c r="R9" s="41">
        <v>0.63370000000000004</v>
      </c>
      <c r="S9" s="338"/>
    </row>
    <row r="10" spans="1:19" ht="16.5" customHeight="1">
      <c r="A10" s="71">
        <v>10</v>
      </c>
      <c r="B10" s="89" t="s">
        <v>400</v>
      </c>
      <c r="C10" s="59" t="s">
        <v>687</v>
      </c>
      <c r="D10" s="65" t="s">
        <v>716</v>
      </c>
      <c r="E10" s="190">
        <v>3</v>
      </c>
      <c r="F10" s="193">
        <v>4</v>
      </c>
      <c r="G10" s="64">
        <v>63</v>
      </c>
      <c r="H10" s="57">
        <f t="shared" si="0"/>
        <v>0.31531499999999996</v>
      </c>
      <c r="I10" s="57">
        <f t="shared" si="1"/>
        <v>0.78023260820502749</v>
      </c>
      <c r="J10" s="5"/>
      <c r="K10" s="293" t="s">
        <v>38</v>
      </c>
      <c r="L10" s="229" t="s">
        <v>39</v>
      </c>
      <c r="M10" s="229" t="s">
        <v>40</v>
      </c>
      <c r="N10" s="294" t="s">
        <v>41</v>
      </c>
      <c r="O10" s="46"/>
      <c r="P10" s="42">
        <v>9</v>
      </c>
      <c r="Q10" s="41">
        <v>0.60040000000000004</v>
      </c>
      <c r="R10" s="41">
        <v>0.56710000000000005</v>
      </c>
      <c r="S10" s="338"/>
    </row>
    <row r="11" spans="1:19" ht="16.5" customHeight="1">
      <c r="A11" s="60">
        <v>10</v>
      </c>
      <c r="B11" s="140" t="s">
        <v>312</v>
      </c>
      <c r="C11" s="59" t="s">
        <v>679</v>
      </c>
      <c r="D11" s="220" t="s">
        <v>709</v>
      </c>
      <c r="E11" s="190">
        <v>7</v>
      </c>
      <c r="F11" s="193">
        <v>8</v>
      </c>
      <c r="G11" s="64">
        <v>60</v>
      </c>
      <c r="H11" s="57">
        <f t="shared" si="0"/>
        <v>0.30029999999999996</v>
      </c>
      <c r="I11" s="57">
        <f t="shared" si="1"/>
        <v>0.94254934409850577</v>
      </c>
      <c r="J11" s="5"/>
      <c r="K11" s="295">
        <v>10</v>
      </c>
      <c r="L11" s="232" t="s">
        <v>3</v>
      </c>
      <c r="M11" s="232" t="s">
        <v>3</v>
      </c>
      <c r="N11" s="296" t="s">
        <v>659</v>
      </c>
      <c r="O11" s="46"/>
      <c r="P11" s="42">
        <v>10</v>
      </c>
      <c r="Q11" s="41">
        <v>0.53380000000000005</v>
      </c>
      <c r="R11" s="41">
        <v>0.50049999999999994</v>
      </c>
      <c r="S11" s="338"/>
    </row>
    <row r="12" spans="1:19" ht="16.5" customHeight="1">
      <c r="A12" s="71">
        <v>8</v>
      </c>
      <c r="B12" s="92" t="s">
        <v>313</v>
      </c>
      <c r="C12" s="59" t="s">
        <v>682</v>
      </c>
      <c r="D12" s="65" t="s">
        <v>716</v>
      </c>
      <c r="E12" s="190">
        <v>1</v>
      </c>
      <c r="F12" s="194">
        <v>6</v>
      </c>
      <c r="G12" s="76">
        <v>54</v>
      </c>
      <c r="H12" s="57">
        <f t="shared" si="0"/>
        <v>0.27027000000000001</v>
      </c>
      <c r="I12" s="72">
        <f t="shared" si="1"/>
        <v>0.84900130092739867</v>
      </c>
      <c r="J12" s="5"/>
      <c r="K12" s="297" t="s">
        <v>470</v>
      </c>
      <c r="L12" s="46"/>
      <c r="M12" s="46"/>
      <c r="N12" s="298"/>
      <c r="O12" s="46"/>
      <c r="P12" s="43">
        <v>11</v>
      </c>
      <c r="Q12" s="41">
        <v>0.434</v>
      </c>
      <c r="R12" s="41">
        <v>0.434</v>
      </c>
      <c r="S12" s="338"/>
    </row>
    <row r="13" spans="1:19" ht="16.5" customHeight="1">
      <c r="A13" s="71">
        <v>8</v>
      </c>
      <c r="B13" s="140" t="s">
        <v>312</v>
      </c>
      <c r="C13" s="59" t="s">
        <v>673</v>
      </c>
      <c r="D13" s="218" t="s">
        <v>663</v>
      </c>
      <c r="E13" s="190">
        <v>3</v>
      </c>
      <c r="F13" s="193">
        <v>6</v>
      </c>
      <c r="G13" s="64">
        <v>52</v>
      </c>
      <c r="H13" s="57">
        <f t="shared" si="0"/>
        <v>0.26025999999999999</v>
      </c>
      <c r="I13" s="57">
        <f t="shared" si="1"/>
        <v>0.8361393709358701</v>
      </c>
      <c r="J13" s="5"/>
      <c r="K13" s="291"/>
      <c r="L13" s="189"/>
      <c r="M13" s="189"/>
      <c r="N13" s="292"/>
      <c r="O13" s="46"/>
      <c r="P13" s="20" t="s">
        <v>28</v>
      </c>
      <c r="Q13" s="41">
        <v>0.80020000000000002</v>
      </c>
      <c r="R13" s="41">
        <v>0.80020000000000002</v>
      </c>
      <c r="S13" s="339"/>
    </row>
    <row r="14" spans="1:19" ht="16.5" customHeight="1">
      <c r="A14" s="71">
        <v>6</v>
      </c>
      <c r="B14" s="140" t="s">
        <v>312</v>
      </c>
      <c r="C14" s="59" t="s">
        <v>672</v>
      </c>
      <c r="D14" s="218" t="s">
        <v>663</v>
      </c>
      <c r="E14" s="190">
        <v>3</v>
      </c>
      <c r="F14" s="193">
        <v>3</v>
      </c>
      <c r="G14" s="64">
        <v>52</v>
      </c>
      <c r="H14" s="57">
        <f t="shared" si="0"/>
        <v>0.26025999999999999</v>
      </c>
      <c r="I14" s="57">
        <f t="shared" si="1"/>
        <v>0.59520297794557586</v>
      </c>
      <c r="J14" s="5"/>
      <c r="K14" s="299" t="s">
        <v>741</v>
      </c>
      <c r="L14" s="5"/>
      <c r="M14" s="411" t="s">
        <v>214</v>
      </c>
      <c r="N14" s="412"/>
      <c r="O14" s="46"/>
    </row>
    <row r="15" spans="1:19" ht="16.5" customHeight="1">
      <c r="A15" s="60">
        <v>8</v>
      </c>
      <c r="B15" s="90" t="s">
        <v>311</v>
      </c>
      <c r="C15" s="59" t="s">
        <v>669</v>
      </c>
      <c r="D15" s="218" t="s">
        <v>663</v>
      </c>
      <c r="E15" s="190">
        <v>3</v>
      </c>
      <c r="F15" s="193">
        <v>4</v>
      </c>
      <c r="G15" s="64">
        <v>50</v>
      </c>
      <c r="H15" s="57">
        <f t="shared" si="0"/>
        <v>0.25024999999999997</v>
      </c>
      <c r="I15" s="57">
        <f t="shared" si="1"/>
        <v>0.68401541410937106</v>
      </c>
      <c r="J15" s="5"/>
      <c r="K15" s="300" t="s">
        <v>723</v>
      </c>
      <c r="L15" s="5"/>
      <c r="M15" s="230" t="s">
        <v>44</v>
      </c>
      <c r="N15" s="301" t="s">
        <v>45</v>
      </c>
      <c r="O15" s="46"/>
      <c r="P15" s="346" t="s">
        <v>55</v>
      </c>
      <c r="Q15" s="347"/>
    </row>
    <row r="16" spans="1:19" ht="16.5" customHeight="1">
      <c r="A16" s="60">
        <v>10</v>
      </c>
      <c r="B16" s="92" t="s">
        <v>313</v>
      </c>
      <c r="C16" s="81" t="s">
        <v>683</v>
      </c>
      <c r="D16" s="65" t="s">
        <v>716</v>
      </c>
      <c r="E16" s="190">
        <v>1</v>
      </c>
      <c r="F16" s="193">
        <v>7</v>
      </c>
      <c r="G16" s="64">
        <v>49</v>
      </c>
      <c r="H16" s="57">
        <f t="shared" si="0"/>
        <v>0.24524499999999996</v>
      </c>
      <c r="I16" s="57">
        <f t="shared" si="1"/>
        <v>0.86047822545159214</v>
      </c>
      <c r="J16" s="5"/>
      <c r="K16" s="302" t="s">
        <v>3</v>
      </c>
      <c r="L16" s="5"/>
      <c r="M16" s="231" t="s">
        <v>3</v>
      </c>
      <c r="N16" s="303" t="s">
        <v>3</v>
      </c>
      <c r="O16" s="46"/>
      <c r="P16" s="215"/>
      <c r="Q16" s="216"/>
    </row>
    <row r="17" spans="1:19" ht="16.5" customHeight="1">
      <c r="A17" s="71">
        <v>8</v>
      </c>
      <c r="B17" s="92" t="s">
        <v>313</v>
      </c>
      <c r="C17" s="59" t="s">
        <v>684</v>
      </c>
      <c r="D17" s="65" t="s">
        <v>709</v>
      </c>
      <c r="E17" s="190">
        <v>1</v>
      </c>
      <c r="F17" s="194">
        <v>6</v>
      </c>
      <c r="G17" s="76">
        <v>49</v>
      </c>
      <c r="H17" s="57">
        <f t="shared" si="0"/>
        <v>0.24524499999999996</v>
      </c>
      <c r="I17" s="72">
        <f t="shared" si="1"/>
        <v>0.81514296089670446</v>
      </c>
      <c r="J17" s="5"/>
      <c r="K17" s="304" t="s">
        <v>727</v>
      </c>
      <c r="L17" s="46"/>
      <c r="M17" s="46"/>
      <c r="N17" s="298"/>
      <c r="O17" s="46"/>
      <c r="P17" s="21" t="s">
        <v>12</v>
      </c>
      <c r="Q17" s="22" t="s">
        <v>4</v>
      </c>
    </row>
    <row r="18" spans="1:19" ht="16.5" customHeight="1">
      <c r="A18" s="60">
        <v>8</v>
      </c>
      <c r="B18" s="140" t="s">
        <v>312</v>
      </c>
      <c r="C18" s="210" t="s">
        <v>713</v>
      </c>
      <c r="D18" s="218" t="s">
        <v>709</v>
      </c>
      <c r="E18" s="190">
        <v>1</v>
      </c>
      <c r="F18" s="193">
        <v>5</v>
      </c>
      <c r="G18" s="64">
        <v>48</v>
      </c>
      <c r="H18" s="57">
        <f t="shared" si="0"/>
        <v>0.24023999999999995</v>
      </c>
      <c r="I18" s="57">
        <f t="shared" si="1"/>
        <v>0.74684755574165884</v>
      </c>
      <c r="J18" s="5"/>
      <c r="K18" s="291"/>
      <c r="L18" s="5"/>
      <c r="M18" s="5"/>
      <c r="N18" s="298"/>
      <c r="O18" s="46"/>
      <c r="P18" s="21"/>
      <c r="Q18" s="23" t="s">
        <v>2</v>
      </c>
    </row>
    <row r="19" spans="1:19" ht="16.5" customHeight="1" thickBot="1">
      <c r="A19" s="60">
        <v>10</v>
      </c>
      <c r="B19" s="140" t="s">
        <v>312</v>
      </c>
      <c r="C19" s="209" t="s">
        <v>715</v>
      </c>
      <c r="D19" s="218" t="s">
        <v>709</v>
      </c>
      <c r="E19" s="190">
        <v>1</v>
      </c>
      <c r="F19" s="193">
        <v>12</v>
      </c>
      <c r="G19" s="64">
        <v>46</v>
      </c>
      <c r="H19" s="57">
        <f t="shared" si="0"/>
        <v>0.23022999999999999</v>
      </c>
      <c r="I19" s="57">
        <f t="shared" si="1"/>
        <v>0.95671556254224299</v>
      </c>
      <c r="J19" s="5"/>
      <c r="K19" s="305" t="s">
        <v>725</v>
      </c>
      <c r="L19" s="306"/>
      <c r="M19" s="306"/>
      <c r="N19" s="307"/>
      <c r="O19" s="46"/>
      <c r="P19" s="21" t="s">
        <v>56</v>
      </c>
      <c r="Q19" s="24">
        <f>INDEX(IF(N11="풀업",R2:R13,Q2:Q13),IF(K11="항공모함",12,K11))</f>
        <v>0.50049999999999994</v>
      </c>
    </row>
    <row r="20" spans="1:19" ht="16.5" customHeight="1" thickTop="1">
      <c r="A20" s="71">
        <v>9</v>
      </c>
      <c r="B20" s="140" t="s">
        <v>312</v>
      </c>
      <c r="C20" s="209" t="s">
        <v>714</v>
      </c>
      <c r="D20" s="218" t="s">
        <v>709</v>
      </c>
      <c r="E20" s="191">
        <v>1</v>
      </c>
      <c r="F20" s="194">
        <v>10</v>
      </c>
      <c r="G20" s="76">
        <v>46</v>
      </c>
      <c r="H20" s="57">
        <f t="shared" si="0"/>
        <v>0.23022999999999999</v>
      </c>
      <c r="I20" s="72">
        <f t="shared" si="1"/>
        <v>0.92695175023853926</v>
      </c>
      <c r="J20" s="5"/>
      <c r="K20" s="5"/>
      <c r="L20" s="5"/>
      <c r="M20" s="5"/>
      <c r="N20" s="5"/>
      <c r="O20" s="5"/>
      <c r="P20" s="21" t="s">
        <v>26</v>
      </c>
      <c r="Q20" s="25">
        <f>IF(L11="있음",0.95,1)</f>
        <v>1</v>
      </c>
    </row>
    <row r="21" spans="1:19" ht="16.5" customHeight="1">
      <c r="A21" s="71">
        <v>11</v>
      </c>
      <c r="B21" s="88" t="s">
        <v>698</v>
      </c>
      <c r="C21" s="59" t="s">
        <v>718</v>
      </c>
      <c r="D21" s="218" t="s">
        <v>711</v>
      </c>
      <c r="E21" s="190">
        <v>1</v>
      </c>
      <c r="F21" s="193">
        <v>18</v>
      </c>
      <c r="G21" s="64">
        <v>45</v>
      </c>
      <c r="H21" s="57">
        <f t="shared" si="0"/>
        <v>0.22522499999999998</v>
      </c>
      <c r="I21" s="57">
        <f t="shared" si="1"/>
        <v>0.98988045987654294</v>
      </c>
      <c r="K21" s="222"/>
      <c r="L21" s="46"/>
      <c r="M21" s="5"/>
      <c r="N21" s="228"/>
      <c r="P21" s="21" t="s">
        <v>5</v>
      </c>
      <c r="Q21" s="25">
        <f>IF(M11="있음",0.9,1)</f>
        <v>1</v>
      </c>
    </row>
    <row r="22" spans="1:19" ht="16.5" customHeight="1">
      <c r="A22" s="60">
        <v>8</v>
      </c>
      <c r="B22" s="92" t="s">
        <v>313</v>
      </c>
      <c r="C22" s="79" t="s">
        <v>684</v>
      </c>
      <c r="D22" s="218" t="s">
        <v>716</v>
      </c>
      <c r="E22" s="190">
        <v>1</v>
      </c>
      <c r="F22" s="193">
        <v>6</v>
      </c>
      <c r="G22" s="64">
        <v>43</v>
      </c>
      <c r="H22" s="57">
        <f t="shared" si="0"/>
        <v>0.21521499999999996</v>
      </c>
      <c r="I22" s="57">
        <f t="shared" si="1"/>
        <v>0.76638315130844348</v>
      </c>
      <c r="K22" s="5"/>
      <c r="L22" s="5"/>
      <c r="P22" s="21" t="s">
        <v>9</v>
      </c>
      <c r="Q22" s="25">
        <f>IF(M16="있음",1,0)</f>
        <v>0</v>
      </c>
    </row>
    <row r="23" spans="1:19" ht="16.5" customHeight="1">
      <c r="A23" s="60">
        <v>8</v>
      </c>
      <c r="B23" s="140" t="s">
        <v>312</v>
      </c>
      <c r="C23" s="59" t="s">
        <v>678</v>
      </c>
      <c r="D23" s="218" t="s">
        <v>701</v>
      </c>
      <c r="E23" s="190">
        <v>1</v>
      </c>
      <c r="F23" s="193">
        <v>24</v>
      </c>
      <c r="G23" s="64">
        <v>41</v>
      </c>
      <c r="H23" s="57">
        <f t="shared" si="0"/>
        <v>0.20520499999999997</v>
      </c>
      <c r="I23" s="57">
        <f t="shared" si="1"/>
        <v>0.9959624024153847</v>
      </c>
      <c r="K23" s="227"/>
      <c r="L23" s="5"/>
      <c r="P23" s="21" t="s">
        <v>8</v>
      </c>
      <c r="Q23" s="25">
        <f>IF(N16="있음",1,0)</f>
        <v>0</v>
      </c>
    </row>
    <row r="24" spans="1:19" ht="16.5" customHeight="1">
      <c r="A24" s="60">
        <v>4</v>
      </c>
      <c r="B24" s="140" t="s">
        <v>312</v>
      </c>
      <c r="C24" s="59" t="s">
        <v>671</v>
      </c>
      <c r="D24" s="218" t="s">
        <v>663</v>
      </c>
      <c r="E24" s="190">
        <v>3</v>
      </c>
      <c r="F24" s="193">
        <v>2</v>
      </c>
      <c r="G24" s="64">
        <v>41</v>
      </c>
      <c r="H24" s="57">
        <f t="shared" si="0"/>
        <v>0.20520499999999997</v>
      </c>
      <c r="I24" s="57">
        <f t="shared" si="1"/>
        <v>0.36830090797499992</v>
      </c>
      <c r="K24" s="227"/>
      <c r="L24" s="5"/>
      <c r="P24" s="21" t="s">
        <v>724</v>
      </c>
      <c r="Q24" s="25" t="s">
        <v>18</v>
      </c>
    </row>
    <row r="25" spans="1:19" ht="16.5" customHeight="1">
      <c r="A25" s="71">
        <v>10</v>
      </c>
      <c r="B25" s="88" t="s">
        <v>698</v>
      </c>
      <c r="C25" s="59" t="s">
        <v>691</v>
      </c>
      <c r="D25" s="65" t="s">
        <v>717</v>
      </c>
      <c r="E25" s="191">
        <v>3</v>
      </c>
      <c r="F25" s="194">
        <v>18</v>
      </c>
      <c r="G25" s="76">
        <v>36</v>
      </c>
      <c r="H25" s="57">
        <f t="shared" si="0"/>
        <v>0.18017999999999998</v>
      </c>
      <c r="I25" s="72">
        <f t="shared" si="1"/>
        <v>0.97201449412839191</v>
      </c>
      <c r="K25" s="5"/>
      <c r="L25" s="5"/>
      <c r="M25" s="5"/>
      <c r="N25" s="5"/>
      <c r="P25" s="225"/>
      <c r="Q25" s="226" t="s">
        <v>721</v>
      </c>
    </row>
    <row r="26" spans="1:19" ht="16.5" customHeight="1">
      <c r="A26" s="71">
        <v>11</v>
      </c>
      <c r="B26" s="88" t="s">
        <v>698</v>
      </c>
      <c r="C26" s="59" t="s">
        <v>718</v>
      </c>
      <c r="D26" s="65" t="s">
        <v>717</v>
      </c>
      <c r="E26" s="191">
        <v>3</v>
      </c>
      <c r="F26" s="194">
        <v>18</v>
      </c>
      <c r="G26" s="76">
        <v>36</v>
      </c>
      <c r="H26" s="57">
        <f t="shared" si="0"/>
        <v>0.18017999999999998</v>
      </c>
      <c r="I26" s="72">
        <f t="shared" si="1"/>
        <v>0.97201449412839191</v>
      </c>
    </row>
    <row r="27" spans="1:19" ht="16.5" customHeight="1">
      <c r="A27" s="60">
        <v>6</v>
      </c>
      <c r="B27" s="92" t="s">
        <v>313</v>
      </c>
      <c r="C27" s="82" t="s">
        <v>681</v>
      </c>
      <c r="D27" s="65" t="s">
        <v>716</v>
      </c>
      <c r="E27" s="190">
        <v>1</v>
      </c>
      <c r="F27" s="193">
        <v>6</v>
      </c>
      <c r="G27" s="64">
        <v>35</v>
      </c>
      <c r="H27" s="57">
        <f t="shared" si="0"/>
        <v>0.17517499999999997</v>
      </c>
      <c r="I27" s="57">
        <f t="shared" si="1"/>
        <v>0.68510128078626786</v>
      </c>
    </row>
    <row r="28" spans="1:19" ht="16.5" customHeight="1">
      <c r="A28" s="60">
        <v>4</v>
      </c>
      <c r="B28" s="92" t="s">
        <v>313</v>
      </c>
      <c r="C28" s="59" t="s">
        <v>680</v>
      </c>
      <c r="D28" s="65" t="s">
        <v>716</v>
      </c>
      <c r="E28" s="190">
        <v>1</v>
      </c>
      <c r="F28" s="193">
        <v>4</v>
      </c>
      <c r="G28" s="64">
        <v>35</v>
      </c>
      <c r="H28" s="57">
        <f t="shared" si="0"/>
        <v>0.17517499999999997</v>
      </c>
      <c r="I28" s="57">
        <f t="shared" si="1"/>
        <v>0.53714254526534111</v>
      </c>
      <c r="R28" s="5"/>
      <c r="S28" s="5"/>
    </row>
    <row r="29" spans="1:19" ht="16.5" customHeight="1">
      <c r="A29" s="71">
        <v>9</v>
      </c>
      <c r="B29" s="140" t="s">
        <v>312</v>
      </c>
      <c r="C29" s="209" t="s">
        <v>712</v>
      </c>
      <c r="D29" s="65" t="s">
        <v>706</v>
      </c>
      <c r="E29" s="191">
        <v>1</v>
      </c>
      <c r="F29" s="194">
        <v>15</v>
      </c>
      <c r="G29" s="76">
        <v>33</v>
      </c>
      <c r="H29" s="57">
        <f t="shared" si="0"/>
        <v>0.16516499999999998</v>
      </c>
      <c r="I29" s="72">
        <f t="shared" si="1"/>
        <v>0.93331782990555978</v>
      </c>
      <c r="R29" s="5"/>
      <c r="S29" s="5"/>
    </row>
    <row r="30" spans="1:19" ht="16.5" customHeight="1">
      <c r="A30" s="60">
        <v>10</v>
      </c>
      <c r="B30" s="140" t="s">
        <v>312</v>
      </c>
      <c r="C30" s="59" t="s">
        <v>674</v>
      </c>
      <c r="D30" s="65" t="s">
        <v>708</v>
      </c>
      <c r="E30" s="190">
        <v>3</v>
      </c>
      <c r="F30" s="193">
        <v>9</v>
      </c>
      <c r="G30" s="64">
        <v>33</v>
      </c>
      <c r="H30" s="57">
        <f t="shared" si="0"/>
        <v>0.16516499999999998</v>
      </c>
      <c r="I30" s="57">
        <f t="shared" si="1"/>
        <v>0.8030273920858253</v>
      </c>
      <c r="R30" s="5"/>
      <c r="S30" s="5"/>
    </row>
    <row r="31" spans="1:19" ht="16.5" customHeight="1">
      <c r="A31" s="60">
        <v>8</v>
      </c>
      <c r="B31" s="140" t="s">
        <v>312</v>
      </c>
      <c r="C31" s="59" t="s">
        <v>673</v>
      </c>
      <c r="D31" s="65" t="s">
        <v>708</v>
      </c>
      <c r="E31" s="190">
        <v>3</v>
      </c>
      <c r="F31" s="193">
        <v>6</v>
      </c>
      <c r="G31" s="64">
        <v>33</v>
      </c>
      <c r="H31" s="57">
        <f t="shared" si="0"/>
        <v>0.16516499999999998</v>
      </c>
      <c r="I31" s="57">
        <f t="shared" si="1"/>
        <v>0.66146475491914514</v>
      </c>
      <c r="R31" s="223"/>
      <c r="S31" s="224"/>
    </row>
    <row r="32" spans="1:19" ht="16.5" customHeight="1">
      <c r="A32" s="71">
        <v>8</v>
      </c>
      <c r="B32" s="140" t="s">
        <v>312</v>
      </c>
      <c r="C32" s="59" t="s">
        <v>677</v>
      </c>
      <c r="D32" s="65" t="s">
        <v>706</v>
      </c>
      <c r="E32" s="191">
        <v>3</v>
      </c>
      <c r="F32" s="194">
        <v>6</v>
      </c>
      <c r="G32" s="76">
        <v>33</v>
      </c>
      <c r="H32" s="57">
        <f t="shared" si="0"/>
        <v>0.16516499999999998</v>
      </c>
      <c r="I32" s="72">
        <f t="shared" si="1"/>
        <v>0.66146475491914514</v>
      </c>
    </row>
    <row r="33" spans="1:10" ht="16.5" customHeight="1">
      <c r="A33" s="71">
        <v>8</v>
      </c>
      <c r="B33" s="91" t="s">
        <v>699</v>
      </c>
      <c r="C33" s="196" t="s">
        <v>697</v>
      </c>
      <c r="D33" s="65" t="s">
        <v>706</v>
      </c>
      <c r="E33" s="191">
        <v>3</v>
      </c>
      <c r="F33" s="194">
        <v>6</v>
      </c>
      <c r="G33" s="76">
        <v>33</v>
      </c>
      <c r="H33" s="57">
        <f t="shared" si="0"/>
        <v>0.16516499999999998</v>
      </c>
      <c r="I33" s="72">
        <f t="shared" si="1"/>
        <v>0.66146475491914514</v>
      </c>
    </row>
    <row r="34" spans="1:10" ht="16.5" customHeight="1">
      <c r="A34" s="60">
        <v>6</v>
      </c>
      <c r="B34" s="89" t="s">
        <v>399</v>
      </c>
      <c r="C34" s="59" t="s">
        <v>696</v>
      </c>
      <c r="D34" s="65" t="s">
        <v>716</v>
      </c>
      <c r="E34" s="190">
        <v>4</v>
      </c>
      <c r="F34" s="193">
        <v>4</v>
      </c>
      <c r="G34" s="64">
        <v>33</v>
      </c>
      <c r="H34" s="57">
        <f t="shared" si="0"/>
        <v>0.16516499999999998</v>
      </c>
      <c r="I34" s="57">
        <f t="shared" si="1"/>
        <v>0.51426142619579918</v>
      </c>
    </row>
    <row r="35" spans="1:10" ht="16.5" customHeight="1">
      <c r="A35" s="60">
        <v>8</v>
      </c>
      <c r="B35" s="88" t="s">
        <v>698</v>
      </c>
      <c r="C35" s="59" t="s">
        <v>690</v>
      </c>
      <c r="D35" s="65" t="s">
        <v>717</v>
      </c>
      <c r="E35" s="190">
        <v>3</v>
      </c>
      <c r="F35" s="193">
        <v>16</v>
      </c>
      <c r="G35" s="64">
        <v>32</v>
      </c>
      <c r="H35" s="57">
        <f t="shared" ref="H35:H66" si="2">Q$19*Q$20*Q$21*((G35/100)+IF($K$16="있음",IF(ISNUMBER(SEARCH("공격기",$D35)),1,5)/100,0)*IF(ISNUMBER(SEARCH("항전",$C35)),0,1)+($Q$22/100+$Q$23/100)*IF(ISNUMBER(SEARCH("공격기",$D35)),0.5,1))</f>
        <v>0.16016</v>
      </c>
      <c r="I35" s="57">
        <f t="shared" ref="I35:I66" si="3">1-((1-H35)^F35)</f>
        <v>0.93874452854383206</v>
      </c>
    </row>
    <row r="36" spans="1:10" ht="16.5" customHeight="1">
      <c r="A36" s="60">
        <v>8</v>
      </c>
      <c r="B36" s="88" t="s">
        <v>698</v>
      </c>
      <c r="C36" s="59" t="s">
        <v>694</v>
      </c>
      <c r="D36" s="65" t="s">
        <v>662</v>
      </c>
      <c r="E36" s="190">
        <v>3</v>
      </c>
      <c r="F36" s="193">
        <v>18</v>
      </c>
      <c r="G36" s="64">
        <v>27</v>
      </c>
      <c r="H36" s="57">
        <f t="shared" si="2"/>
        <v>0.13513500000000001</v>
      </c>
      <c r="I36" s="57">
        <f t="shared" si="3"/>
        <v>0.92670576808807237</v>
      </c>
    </row>
    <row r="37" spans="1:10" ht="16.5" customHeight="1">
      <c r="A37" s="60">
        <v>6</v>
      </c>
      <c r="B37" s="88" t="s">
        <v>698</v>
      </c>
      <c r="C37" s="59" t="s">
        <v>689</v>
      </c>
      <c r="D37" s="65" t="s">
        <v>717</v>
      </c>
      <c r="E37" s="190">
        <v>3</v>
      </c>
      <c r="F37" s="193">
        <v>12</v>
      </c>
      <c r="G37" s="64">
        <v>27</v>
      </c>
      <c r="H37" s="57">
        <f t="shared" si="2"/>
        <v>0.13513500000000001</v>
      </c>
      <c r="I37" s="57">
        <f t="shared" si="3"/>
        <v>0.82486220994567261</v>
      </c>
    </row>
    <row r="38" spans="1:10" ht="16.5" customHeight="1">
      <c r="A38" s="60">
        <v>8</v>
      </c>
      <c r="B38" s="88" t="s">
        <v>698</v>
      </c>
      <c r="C38" s="59" t="s">
        <v>693</v>
      </c>
      <c r="D38" s="65" t="s">
        <v>719</v>
      </c>
      <c r="E38" s="190">
        <v>2</v>
      </c>
      <c r="F38" s="193">
        <v>12</v>
      </c>
      <c r="G38" s="64">
        <v>27</v>
      </c>
      <c r="H38" s="57">
        <f t="shared" si="2"/>
        <v>0.13513500000000001</v>
      </c>
      <c r="I38" s="57">
        <f t="shared" si="3"/>
        <v>0.82486220994567261</v>
      </c>
    </row>
    <row r="39" spans="1:10" ht="16.5" customHeight="1">
      <c r="A39" s="71">
        <v>8</v>
      </c>
      <c r="B39" s="89" t="s">
        <v>400</v>
      </c>
      <c r="C39" s="59" t="s">
        <v>686</v>
      </c>
      <c r="D39" s="65" t="s">
        <v>706</v>
      </c>
      <c r="E39" s="191">
        <v>4</v>
      </c>
      <c r="F39" s="194">
        <v>8</v>
      </c>
      <c r="G39" s="76">
        <v>25</v>
      </c>
      <c r="H39" s="57">
        <f t="shared" si="2"/>
        <v>0.12512499999999999</v>
      </c>
      <c r="I39" s="72">
        <f t="shared" si="3"/>
        <v>0.65678358380609869</v>
      </c>
      <c r="J39" s="5"/>
    </row>
    <row r="40" spans="1:10" ht="16.5" customHeight="1">
      <c r="A40" s="60">
        <v>10</v>
      </c>
      <c r="B40" s="92" t="s">
        <v>313</v>
      </c>
      <c r="C40" s="59" t="s">
        <v>683</v>
      </c>
      <c r="D40" s="65" t="s">
        <v>706</v>
      </c>
      <c r="E40" s="190">
        <v>1</v>
      </c>
      <c r="F40" s="193">
        <v>24</v>
      </c>
      <c r="G40" s="64">
        <v>22</v>
      </c>
      <c r="H40" s="57">
        <f t="shared" si="2"/>
        <v>0.11010999999999999</v>
      </c>
      <c r="I40" s="57">
        <f t="shared" si="3"/>
        <v>0.93917644003249245</v>
      </c>
    </row>
    <row r="41" spans="1:10" ht="16.5" customHeight="1">
      <c r="A41" s="71">
        <v>8</v>
      </c>
      <c r="B41" s="92" t="s">
        <v>313</v>
      </c>
      <c r="C41" s="59" t="s">
        <v>682</v>
      </c>
      <c r="D41" s="65" t="s">
        <v>706</v>
      </c>
      <c r="E41" s="190">
        <v>1</v>
      </c>
      <c r="F41" s="193">
        <v>24</v>
      </c>
      <c r="G41" s="64">
        <v>18</v>
      </c>
      <c r="H41" s="57">
        <f t="shared" si="2"/>
        <v>9.008999999999999E-2</v>
      </c>
      <c r="I41" s="57">
        <f t="shared" si="3"/>
        <v>0.89625611393153193</v>
      </c>
    </row>
    <row r="42" spans="1:10" ht="16.5" customHeight="1">
      <c r="A42" s="71">
        <v>11</v>
      </c>
      <c r="B42" s="90" t="s">
        <v>311</v>
      </c>
      <c r="C42" s="59" t="s">
        <v>670</v>
      </c>
      <c r="D42" s="65" t="s">
        <v>702</v>
      </c>
      <c r="E42" s="190">
        <v>1</v>
      </c>
      <c r="F42" s="193">
        <v>18</v>
      </c>
      <c r="G42" s="64">
        <v>14</v>
      </c>
      <c r="H42" s="57">
        <f t="shared" si="2"/>
        <v>7.0069999999999993E-2</v>
      </c>
      <c r="I42" s="57">
        <f t="shared" si="3"/>
        <v>0.72953899788729126</v>
      </c>
    </row>
    <row r="43" spans="1:10" ht="16.5" customHeight="1">
      <c r="A43" s="71">
        <v>10</v>
      </c>
      <c r="B43" s="90" t="s">
        <v>311</v>
      </c>
      <c r="C43" s="59" t="s">
        <v>667</v>
      </c>
      <c r="D43" s="65" t="s">
        <v>662</v>
      </c>
      <c r="E43" s="191">
        <v>3</v>
      </c>
      <c r="F43" s="194">
        <v>18</v>
      </c>
      <c r="G43" s="76">
        <v>14</v>
      </c>
      <c r="H43" s="57">
        <f t="shared" si="2"/>
        <v>7.0069999999999993E-2</v>
      </c>
      <c r="I43" s="72">
        <f t="shared" si="3"/>
        <v>0.72953899788729126</v>
      </c>
    </row>
    <row r="44" spans="1:10" ht="16.5" customHeight="1">
      <c r="A44" s="60">
        <v>11</v>
      </c>
      <c r="B44" s="90" t="s">
        <v>311</v>
      </c>
      <c r="C44" s="59" t="s">
        <v>670</v>
      </c>
      <c r="D44" s="65" t="s">
        <v>662</v>
      </c>
      <c r="E44" s="190">
        <v>3</v>
      </c>
      <c r="F44" s="193">
        <v>18</v>
      </c>
      <c r="G44" s="64">
        <v>14</v>
      </c>
      <c r="H44" s="57">
        <f t="shared" si="2"/>
        <v>7.0069999999999993E-2</v>
      </c>
      <c r="I44" s="57">
        <f t="shared" si="3"/>
        <v>0.72953899788729126</v>
      </c>
    </row>
    <row r="45" spans="1:10" ht="16.5" customHeight="1">
      <c r="A45" s="60">
        <v>6</v>
      </c>
      <c r="B45" s="92" t="s">
        <v>313</v>
      </c>
      <c r="C45" s="59" t="s">
        <v>681</v>
      </c>
      <c r="D45" s="65" t="s">
        <v>706</v>
      </c>
      <c r="E45" s="190">
        <v>1</v>
      </c>
      <c r="F45" s="193">
        <v>24</v>
      </c>
      <c r="G45" s="64">
        <v>12</v>
      </c>
      <c r="H45" s="57">
        <f t="shared" si="2"/>
        <v>6.0059999999999988E-2</v>
      </c>
      <c r="I45" s="57">
        <f t="shared" si="3"/>
        <v>0.77384657831611459</v>
      </c>
    </row>
    <row r="46" spans="1:10" ht="16.5" customHeight="1">
      <c r="A46" s="71">
        <v>11</v>
      </c>
      <c r="B46" s="88" t="s">
        <v>698</v>
      </c>
      <c r="C46" s="59" t="s">
        <v>718</v>
      </c>
      <c r="D46" s="65" t="s">
        <v>710</v>
      </c>
      <c r="E46" s="190">
        <v>1</v>
      </c>
      <c r="F46" s="193">
        <v>60</v>
      </c>
      <c r="G46" s="64">
        <v>9</v>
      </c>
      <c r="H46" s="57">
        <f t="shared" si="2"/>
        <v>4.5044999999999995E-2</v>
      </c>
      <c r="I46" s="57">
        <f t="shared" si="3"/>
        <v>0.93705308972015022</v>
      </c>
    </row>
    <row r="47" spans="1:10" ht="16.5" customHeight="1">
      <c r="A47" s="71">
        <v>10</v>
      </c>
      <c r="B47" s="88" t="s">
        <v>698</v>
      </c>
      <c r="C47" s="59" t="s">
        <v>695</v>
      </c>
      <c r="D47" s="65" t="s">
        <v>706</v>
      </c>
      <c r="E47" s="191">
        <v>3</v>
      </c>
      <c r="F47" s="194">
        <v>40</v>
      </c>
      <c r="G47" s="76">
        <v>9</v>
      </c>
      <c r="H47" s="57">
        <f t="shared" si="2"/>
        <v>4.5044999999999995E-2</v>
      </c>
      <c r="I47" s="72">
        <f t="shared" si="3"/>
        <v>0.84175999843509131</v>
      </c>
    </row>
    <row r="48" spans="1:10" ht="16.5" customHeight="1">
      <c r="A48" s="71">
        <v>10</v>
      </c>
      <c r="B48" s="88" t="s">
        <v>698</v>
      </c>
      <c r="C48" s="81" t="s">
        <v>691</v>
      </c>
      <c r="D48" s="199" t="s">
        <v>706</v>
      </c>
      <c r="E48" s="190">
        <v>3</v>
      </c>
      <c r="F48" s="193">
        <v>36</v>
      </c>
      <c r="G48" s="64">
        <v>9</v>
      </c>
      <c r="H48" s="57">
        <f t="shared" si="2"/>
        <v>4.5044999999999995E-2</v>
      </c>
      <c r="I48" s="57">
        <f t="shared" si="3"/>
        <v>0.80972372063754749</v>
      </c>
    </row>
    <row r="49" spans="1:9" ht="16.5" customHeight="1">
      <c r="A49" s="60">
        <v>6</v>
      </c>
      <c r="B49" s="88" t="s">
        <v>698</v>
      </c>
      <c r="C49" s="83" t="s">
        <v>692</v>
      </c>
      <c r="D49" s="197" t="s">
        <v>717</v>
      </c>
      <c r="E49" s="190">
        <v>3</v>
      </c>
      <c r="F49" s="193">
        <v>24</v>
      </c>
      <c r="G49" s="64">
        <v>9</v>
      </c>
      <c r="H49" s="57">
        <f t="shared" si="2"/>
        <v>4.5044999999999995E-2</v>
      </c>
      <c r="I49" s="57">
        <f t="shared" si="3"/>
        <v>0.66918151599998532</v>
      </c>
    </row>
    <row r="50" spans="1:9" ht="16.5" customHeight="1">
      <c r="A50" s="60">
        <v>8</v>
      </c>
      <c r="B50" s="88" t="s">
        <v>698</v>
      </c>
      <c r="C50" s="59" t="s">
        <v>690</v>
      </c>
      <c r="D50" s="65" t="s">
        <v>706</v>
      </c>
      <c r="E50" s="190">
        <v>3</v>
      </c>
      <c r="F50" s="193">
        <v>20</v>
      </c>
      <c r="G50" s="64">
        <v>9</v>
      </c>
      <c r="H50" s="57">
        <f t="shared" si="2"/>
        <v>4.5044999999999995E-2</v>
      </c>
      <c r="I50" s="57">
        <f t="shared" si="3"/>
        <v>0.60220608153855748</v>
      </c>
    </row>
    <row r="51" spans="1:9" ht="16.5" customHeight="1">
      <c r="A51" s="60">
        <v>8</v>
      </c>
      <c r="B51" s="88" t="s">
        <v>698</v>
      </c>
      <c r="C51" s="81" t="s">
        <v>693</v>
      </c>
      <c r="D51" s="199" t="s">
        <v>706</v>
      </c>
      <c r="E51" s="190">
        <v>3</v>
      </c>
      <c r="F51" s="193">
        <v>16</v>
      </c>
      <c r="G51" s="64">
        <v>9</v>
      </c>
      <c r="H51" s="57">
        <f t="shared" si="2"/>
        <v>4.5044999999999995E-2</v>
      </c>
      <c r="I51" s="57">
        <f t="shared" si="3"/>
        <v>0.52167122087137763</v>
      </c>
    </row>
    <row r="52" spans="1:9" ht="16.5" customHeight="1">
      <c r="A52" s="71">
        <v>4</v>
      </c>
      <c r="B52" s="88" t="s">
        <v>698</v>
      </c>
      <c r="C52" s="59" t="s">
        <v>688</v>
      </c>
      <c r="D52" s="65" t="s">
        <v>717</v>
      </c>
      <c r="E52" s="191">
        <v>4</v>
      </c>
      <c r="F52" s="194">
        <v>12</v>
      </c>
      <c r="G52" s="76">
        <v>9</v>
      </c>
      <c r="H52" s="57">
        <f t="shared" si="2"/>
        <v>4.5044999999999995E-2</v>
      </c>
      <c r="I52" s="72">
        <f t="shared" si="3"/>
        <v>0.42483177765108171</v>
      </c>
    </row>
    <row r="53" spans="1:9" ht="16.5" customHeight="1">
      <c r="A53" s="60">
        <v>8</v>
      </c>
      <c r="B53" s="90" t="s">
        <v>311</v>
      </c>
      <c r="C53" s="59" t="s">
        <v>666</v>
      </c>
      <c r="D53" s="65" t="s">
        <v>662</v>
      </c>
      <c r="E53" s="190">
        <v>3</v>
      </c>
      <c r="F53" s="193">
        <v>18</v>
      </c>
      <c r="G53" s="64">
        <v>8</v>
      </c>
      <c r="H53" s="57">
        <f t="shared" si="2"/>
        <v>4.0039999999999999E-2</v>
      </c>
      <c r="I53" s="57">
        <f t="shared" si="3"/>
        <v>0.52075623976257734</v>
      </c>
    </row>
    <row r="54" spans="1:9" ht="16.5" customHeight="1">
      <c r="A54" s="60">
        <v>4</v>
      </c>
      <c r="B54" s="92" t="s">
        <v>313</v>
      </c>
      <c r="C54" s="59" t="s">
        <v>680</v>
      </c>
      <c r="D54" s="65" t="s">
        <v>706</v>
      </c>
      <c r="E54" s="190">
        <v>1</v>
      </c>
      <c r="F54" s="193">
        <v>16</v>
      </c>
      <c r="G54" s="64">
        <v>8</v>
      </c>
      <c r="H54" s="57">
        <f t="shared" si="2"/>
        <v>4.0039999999999999E-2</v>
      </c>
      <c r="I54" s="57">
        <f t="shared" si="3"/>
        <v>0.47994390222044014</v>
      </c>
    </row>
    <row r="55" spans="1:9" ht="16.5" customHeight="1">
      <c r="A55" s="60">
        <v>6</v>
      </c>
      <c r="B55" s="90" t="s">
        <v>311</v>
      </c>
      <c r="C55" s="59" t="s">
        <v>665</v>
      </c>
      <c r="D55" s="65" t="s">
        <v>662</v>
      </c>
      <c r="E55" s="190">
        <v>4</v>
      </c>
      <c r="F55" s="193">
        <v>8</v>
      </c>
      <c r="G55" s="64">
        <v>8</v>
      </c>
      <c r="H55" s="57">
        <f t="shared" si="2"/>
        <v>4.0039999999999999E-2</v>
      </c>
      <c r="I55" s="57">
        <f t="shared" si="3"/>
        <v>0.27885084914453384</v>
      </c>
    </row>
    <row r="56" spans="1:9" ht="16.5" customHeight="1">
      <c r="A56" s="60">
        <v>8</v>
      </c>
      <c r="B56" s="90" t="s">
        <v>311</v>
      </c>
      <c r="C56" s="59" t="s">
        <v>669</v>
      </c>
      <c r="D56" s="65" t="s">
        <v>662</v>
      </c>
      <c r="E56" s="190">
        <v>4</v>
      </c>
      <c r="F56" s="193">
        <v>8</v>
      </c>
      <c r="G56" s="64">
        <v>8</v>
      </c>
      <c r="H56" s="57">
        <f t="shared" si="2"/>
        <v>4.0039999999999999E-2</v>
      </c>
      <c r="I56" s="57">
        <f t="shared" si="3"/>
        <v>0.27885084914453384</v>
      </c>
    </row>
    <row r="57" spans="1:9" ht="16.5" customHeight="1">
      <c r="A57" s="60">
        <v>4</v>
      </c>
      <c r="B57" s="90" t="s">
        <v>311</v>
      </c>
      <c r="C57" s="59" t="s">
        <v>664</v>
      </c>
      <c r="D57" s="65" t="s">
        <v>662</v>
      </c>
      <c r="E57" s="190">
        <v>2</v>
      </c>
      <c r="F57" s="193">
        <v>6</v>
      </c>
      <c r="G57" s="64">
        <v>8</v>
      </c>
      <c r="H57" s="57">
        <f t="shared" si="2"/>
        <v>4.0039999999999999E-2</v>
      </c>
      <c r="I57" s="57">
        <f t="shared" si="3"/>
        <v>0.21743787936823866</v>
      </c>
    </row>
    <row r="58" spans="1:9" ht="16.5" customHeight="1">
      <c r="A58" s="60">
        <v>10</v>
      </c>
      <c r="B58" s="140" t="s">
        <v>312</v>
      </c>
      <c r="C58" s="59" t="s">
        <v>674</v>
      </c>
      <c r="D58" s="198" t="s">
        <v>707</v>
      </c>
      <c r="E58" s="190">
        <v>3</v>
      </c>
      <c r="F58" s="193">
        <v>30</v>
      </c>
      <c r="G58" s="64">
        <v>7</v>
      </c>
      <c r="H58" s="57">
        <f t="shared" si="2"/>
        <v>3.5034999999999997E-2</v>
      </c>
      <c r="I58" s="57">
        <f t="shared" si="3"/>
        <v>0.65695835731091023</v>
      </c>
    </row>
    <row r="59" spans="1:9" ht="16.5" customHeight="1">
      <c r="A59" s="71">
        <v>11</v>
      </c>
      <c r="B59" s="140" t="s">
        <v>312</v>
      </c>
      <c r="C59" s="59" t="s">
        <v>675</v>
      </c>
      <c r="D59" s="65" t="s">
        <v>706</v>
      </c>
      <c r="E59" s="191">
        <v>3</v>
      </c>
      <c r="F59" s="194">
        <v>30</v>
      </c>
      <c r="G59" s="76">
        <v>7</v>
      </c>
      <c r="H59" s="57">
        <f t="shared" si="2"/>
        <v>3.5034999999999997E-2</v>
      </c>
      <c r="I59" s="72">
        <f t="shared" si="3"/>
        <v>0.65695835731091023</v>
      </c>
    </row>
    <row r="60" spans="1:9" ht="16.5" customHeight="1">
      <c r="A60" s="60">
        <v>8</v>
      </c>
      <c r="B60" s="140" t="s">
        <v>312</v>
      </c>
      <c r="C60" s="59" t="s">
        <v>673</v>
      </c>
      <c r="D60" s="198" t="s">
        <v>707</v>
      </c>
      <c r="E60" s="190">
        <v>3</v>
      </c>
      <c r="F60" s="193">
        <v>24</v>
      </c>
      <c r="G60" s="64">
        <v>7</v>
      </c>
      <c r="H60" s="57">
        <f t="shared" si="2"/>
        <v>3.5034999999999997E-2</v>
      </c>
      <c r="I60" s="57">
        <f t="shared" si="3"/>
        <v>0.57510905608677709</v>
      </c>
    </row>
    <row r="61" spans="1:9" ht="16.5" customHeight="1">
      <c r="A61" s="60">
        <v>8</v>
      </c>
      <c r="B61" s="140" t="s">
        <v>312</v>
      </c>
      <c r="C61" s="59" t="s">
        <v>676</v>
      </c>
      <c r="D61" s="65" t="s">
        <v>706</v>
      </c>
      <c r="E61" s="190">
        <v>4</v>
      </c>
      <c r="F61" s="193">
        <v>18</v>
      </c>
      <c r="G61" s="64">
        <v>7</v>
      </c>
      <c r="H61" s="57">
        <f t="shared" si="2"/>
        <v>3.5034999999999997E-2</v>
      </c>
      <c r="I61" s="57">
        <f t="shared" si="3"/>
        <v>0.47373061531456107</v>
      </c>
    </row>
    <row r="62" spans="1:9" ht="16.5" customHeight="1">
      <c r="A62" s="60">
        <v>6</v>
      </c>
      <c r="B62" s="140" t="s">
        <v>312</v>
      </c>
      <c r="C62" s="59" t="s">
        <v>672</v>
      </c>
      <c r="D62" s="65" t="s">
        <v>662</v>
      </c>
      <c r="E62" s="190">
        <v>4</v>
      </c>
      <c r="F62" s="193">
        <v>12</v>
      </c>
      <c r="G62" s="64">
        <v>7</v>
      </c>
      <c r="H62" s="57">
        <f t="shared" si="2"/>
        <v>3.5034999999999997E-2</v>
      </c>
      <c r="I62" s="57">
        <f t="shared" si="3"/>
        <v>0.34816340704650306</v>
      </c>
    </row>
    <row r="63" spans="1:9" ht="16.5" customHeight="1">
      <c r="A63" s="71">
        <v>4</v>
      </c>
      <c r="B63" s="140" t="s">
        <v>312</v>
      </c>
      <c r="C63" s="59" t="s">
        <v>671</v>
      </c>
      <c r="D63" s="65" t="s">
        <v>706</v>
      </c>
      <c r="E63" s="191">
        <v>2</v>
      </c>
      <c r="F63" s="194">
        <v>12</v>
      </c>
      <c r="G63" s="76">
        <v>7</v>
      </c>
      <c r="H63" s="57">
        <f t="shared" si="2"/>
        <v>3.5034999999999997E-2</v>
      </c>
      <c r="I63" s="72">
        <f t="shared" si="3"/>
        <v>0.34816340704650306</v>
      </c>
    </row>
    <row r="64" spans="1:9" ht="16.5" customHeight="1">
      <c r="A64" s="60">
        <v>10</v>
      </c>
      <c r="B64" s="140" t="s">
        <v>312</v>
      </c>
      <c r="C64" s="59" t="s">
        <v>679</v>
      </c>
      <c r="D64" s="65" t="s">
        <v>706</v>
      </c>
      <c r="E64" s="190">
        <v>7</v>
      </c>
      <c r="F64" s="193">
        <v>48</v>
      </c>
      <c r="G64" s="64">
        <v>5</v>
      </c>
      <c r="H64" s="57">
        <f t="shared" si="2"/>
        <v>2.5024999999999999E-2</v>
      </c>
      <c r="I64" s="57">
        <f t="shared" si="3"/>
        <v>0.70373044143990837</v>
      </c>
    </row>
    <row r="65" spans="1:9" ht="16.5" customHeight="1">
      <c r="A65" s="60">
        <v>6</v>
      </c>
      <c r="B65" s="88" t="s">
        <v>698</v>
      </c>
      <c r="C65" s="59" t="s">
        <v>689</v>
      </c>
      <c r="D65" s="65" t="s">
        <v>706</v>
      </c>
      <c r="E65" s="190">
        <v>3</v>
      </c>
      <c r="F65" s="193">
        <v>12</v>
      </c>
      <c r="G65" s="64">
        <v>5</v>
      </c>
      <c r="H65" s="57">
        <f t="shared" si="2"/>
        <v>2.5024999999999999E-2</v>
      </c>
      <c r="I65" s="57">
        <f t="shared" si="3"/>
        <v>0.26222869856658926</v>
      </c>
    </row>
    <row r="66" spans="1:9" ht="16.5" customHeight="1">
      <c r="A66" s="60">
        <v>6</v>
      </c>
      <c r="B66" s="88" t="s">
        <v>698</v>
      </c>
      <c r="C66" s="59" t="s">
        <v>692</v>
      </c>
      <c r="D66" s="65" t="s">
        <v>706</v>
      </c>
      <c r="E66" s="190">
        <v>3</v>
      </c>
      <c r="F66" s="193">
        <v>12</v>
      </c>
      <c r="G66" s="64">
        <v>5</v>
      </c>
      <c r="H66" s="57">
        <f t="shared" si="2"/>
        <v>2.5024999999999999E-2</v>
      </c>
      <c r="I66" s="57">
        <f t="shared" si="3"/>
        <v>0.26222869856658926</v>
      </c>
    </row>
    <row r="67" spans="1:9" ht="16.5" customHeight="1">
      <c r="A67" s="60">
        <v>4</v>
      </c>
      <c r="B67" s="88" t="s">
        <v>698</v>
      </c>
      <c r="C67" s="59" t="s">
        <v>688</v>
      </c>
      <c r="D67" s="65" t="s">
        <v>706</v>
      </c>
      <c r="E67" s="190">
        <v>2</v>
      </c>
      <c r="F67" s="193">
        <v>12</v>
      </c>
      <c r="G67" s="64">
        <v>4</v>
      </c>
      <c r="H67" s="57">
        <f t="shared" ref="H67:H68" si="4">Q$19*Q$20*Q$21*((G67/100)+IF($K$16="있음",IF(ISNUMBER(SEARCH("공격기",$D67)),1,5)/100,0)*IF(ISNUMBER(SEARCH("항전",$C67)),0,1)+($Q$22/100+$Q$23/100)*IF(ISNUMBER(SEARCH("공격기",$D67)),0.5,1))</f>
        <v>2.002E-2</v>
      </c>
      <c r="I67" s="57">
        <f t="shared" ref="I67:I68" si="5">1-((1-H67)^F67)</f>
        <v>0.2154754302201255</v>
      </c>
    </row>
    <row r="68" spans="1:9" ht="16.5" customHeight="1">
      <c r="A68" s="70">
        <v>0</v>
      </c>
      <c r="B68" s="101"/>
      <c r="C68" s="135" t="s">
        <v>668</v>
      </c>
      <c r="D68" s="200" t="s">
        <v>720</v>
      </c>
      <c r="E68" s="192">
        <v>1</v>
      </c>
      <c r="F68" s="195">
        <v>1</v>
      </c>
      <c r="G68" s="105">
        <v>1</v>
      </c>
      <c r="H68" s="57">
        <f t="shared" si="4"/>
        <v>5.0049999999999999E-3</v>
      </c>
      <c r="I68" s="72">
        <f t="shared" si="5"/>
        <v>5.0050000000000372E-3</v>
      </c>
    </row>
    <row r="69" spans="1:9" ht="16.5" customHeight="1">
      <c r="A69" s="118"/>
      <c r="B69" s="143"/>
      <c r="C69" s="142"/>
      <c r="D69" s="201"/>
      <c r="E69" s="120"/>
      <c r="F69" s="121"/>
      <c r="G69" s="122"/>
      <c r="H69" s="123"/>
      <c r="I69" s="123"/>
    </row>
    <row r="70" spans="1:9" ht="16.5" customHeight="1">
      <c r="A70" s="144"/>
      <c r="B70" s="145"/>
      <c r="C70" s="138"/>
      <c r="D70" s="136"/>
      <c r="E70" s="146"/>
      <c r="F70" s="147"/>
      <c r="G70" s="148"/>
      <c r="H70" s="133"/>
      <c r="I70" s="133"/>
    </row>
    <row r="71" spans="1:9" ht="16.5" customHeight="1">
      <c r="A71" s="111"/>
      <c r="B71" s="149"/>
      <c r="C71" s="138"/>
      <c r="D71" s="136"/>
      <c r="E71" s="113"/>
      <c r="F71" s="114"/>
      <c r="G71" s="115"/>
      <c r="H71" s="116"/>
      <c r="I71" s="116"/>
    </row>
    <row r="72" spans="1:9" ht="16.5" customHeight="1">
      <c r="A72" s="144"/>
      <c r="B72" s="149"/>
      <c r="C72" s="138"/>
      <c r="D72" s="136"/>
      <c r="E72" s="146"/>
      <c r="F72" s="147"/>
      <c r="G72" s="148"/>
      <c r="H72" s="133"/>
      <c r="I72" s="133"/>
    </row>
    <row r="73" spans="1:9" ht="16.5" customHeight="1">
      <c r="A73" s="144"/>
      <c r="B73" s="150"/>
      <c r="C73" s="138"/>
      <c r="D73" s="136"/>
      <c r="E73" s="146"/>
      <c r="F73" s="147"/>
      <c r="G73" s="148"/>
      <c r="H73" s="133"/>
      <c r="I73" s="133"/>
    </row>
    <row r="74" spans="1:9" ht="16.5" customHeight="1">
      <c r="A74" s="111"/>
      <c r="B74" s="149"/>
      <c r="C74" s="138"/>
      <c r="D74" s="136"/>
      <c r="E74" s="113"/>
      <c r="F74" s="114"/>
      <c r="G74" s="115"/>
      <c r="H74" s="116"/>
      <c r="I74" s="116"/>
    </row>
    <row r="75" spans="1:9" ht="16.5" customHeight="1">
      <c r="A75" s="111"/>
      <c r="B75" s="149"/>
      <c r="C75" s="138"/>
      <c r="D75" s="136"/>
      <c r="E75" s="113"/>
      <c r="F75" s="114"/>
      <c r="G75" s="115"/>
      <c r="H75" s="116"/>
      <c r="I75" s="116"/>
    </row>
    <row r="76" spans="1:9" ht="16.5" customHeight="1">
      <c r="A76" s="111"/>
      <c r="B76" s="149"/>
      <c r="C76" s="138"/>
      <c r="D76" s="136"/>
      <c r="E76" s="113"/>
      <c r="F76" s="114"/>
      <c r="G76" s="115"/>
      <c r="H76" s="116"/>
      <c r="I76" s="116"/>
    </row>
    <row r="77" spans="1:9" ht="16.5" customHeight="1">
      <c r="A77" s="144"/>
      <c r="B77" s="145"/>
      <c r="C77" s="138"/>
      <c r="D77" s="136"/>
      <c r="E77" s="146"/>
      <c r="F77" s="147"/>
      <c r="G77" s="148"/>
      <c r="H77" s="133"/>
      <c r="I77" s="133"/>
    </row>
    <row r="78" spans="1:9" ht="16.5" customHeight="1">
      <c r="A78" s="144"/>
      <c r="B78" s="145"/>
      <c r="C78" s="138"/>
      <c r="D78" s="136"/>
      <c r="E78" s="146"/>
      <c r="F78" s="147"/>
      <c r="G78" s="148"/>
      <c r="H78" s="133"/>
      <c r="I78" s="133"/>
    </row>
    <row r="79" spans="1:9" ht="16.5" customHeight="1">
      <c r="A79" s="144"/>
      <c r="B79" s="150"/>
      <c r="C79" s="138"/>
      <c r="D79" s="136"/>
      <c r="E79" s="146"/>
      <c r="F79" s="147"/>
      <c r="G79" s="148"/>
      <c r="H79" s="133"/>
      <c r="I79" s="133"/>
    </row>
    <row r="80" spans="1:9" ht="16.5" customHeight="1">
      <c r="A80" s="144"/>
      <c r="B80" s="149"/>
      <c r="C80" s="138"/>
      <c r="D80" s="136"/>
      <c r="E80" s="146"/>
      <c r="F80" s="147"/>
      <c r="G80" s="148"/>
      <c r="H80" s="133"/>
      <c r="I80" s="133"/>
    </row>
    <row r="81" spans="1:9" ht="16.5" customHeight="1">
      <c r="A81" s="144"/>
      <c r="B81" s="151"/>
      <c r="C81" s="138"/>
      <c r="D81" s="136"/>
      <c r="E81" s="146"/>
      <c r="F81" s="147"/>
      <c r="G81" s="148"/>
      <c r="H81" s="133"/>
      <c r="I81" s="133"/>
    </row>
    <row r="82" spans="1:9" ht="16.5" customHeight="1">
      <c r="A82" s="144"/>
      <c r="B82" s="151"/>
      <c r="C82" s="138"/>
      <c r="D82" s="136"/>
      <c r="E82" s="146"/>
      <c r="F82" s="147"/>
      <c r="G82" s="148"/>
      <c r="H82" s="133"/>
      <c r="I82" s="133"/>
    </row>
    <row r="83" spans="1:9" ht="16.5" customHeight="1">
      <c r="A83" s="144"/>
      <c r="B83" s="151"/>
      <c r="C83" s="138"/>
      <c r="D83" s="136"/>
      <c r="E83" s="146"/>
      <c r="F83" s="147"/>
      <c r="G83" s="148"/>
      <c r="H83" s="133"/>
      <c r="I83" s="133"/>
    </row>
    <row r="84" spans="1:9" ht="16.5" customHeight="1">
      <c r="A84" s="144"/>
      <c r="B84" s="149"/>
      <c r="C84" s="138"/>
      <c r="D84" s="136"/>
      <c r="E84" s="146"/>
      <c r="F84" s="147"/>
      <c r="G84" s="148"/>
      <c r="H84" s="133"/>
      <c r="I84" s="133"/>
    </row>
    <row r="85" spans="1:9" ht="16.5" customHeight="1">
      <c r="A85" s="144"/>
      <c r="B85" s="152"/>
      <c r="C85" s="138"/>
      <c r="D85" s="136"/>
      <c r="E85" s="146"/>
      <c r="F85" s="147"/>
      <c r="G85" s="148"/>
      <c r="H85" s="133"/>
      <c r="I85" s="133"/>
    </row>
    <row r="86" spans="1:9" ht="16.5" customHeight="1">
      <c r="A86" s="144"/>
      <c r="B86" s="152"/>
      <c r="C86" s="153"/>
      <c r="D86" s="202"/>
      <c r="E86" s="146"/>
      <c r="F86" s="147"/>
      <c r="G86" s="148"/>
      <c r="H86" s="133"/>
      <c r="I86" s="133"/>
    </row>
    <row r="87" spans="1:9" ht="16.5" customHeight="1">
      <c r="A87" s="144"/>
      <c r="B87" s="145"/>
      <c r="C87" s="138"/>
      <c r="D87" s="136"/>
      <c r="E87" s="146"/>
      <c r="F87" s="147"/>
      <c r="G87" s="148"/>
      <c r="H87" s="133"/>
      <c r="I87" s="133"/>
    </row>
    <row r="88" spans="1:9" ht="16.5" customHeight="1">
      <c r="A88" s="144"/>
      <c r="B88" s="150"/>
      <c r="C88" s="138"/>
      <c r="D88" s="136"/>
      <c r="E88" s="146"/>
      <c r="F88" s="147"/>
      <c r="G88" s="148"/>
      <c r="H88" s="133"/>
      <c r="I88" s="133"/>
    </row>
    <row r="89" spans="1:9" ht="16.5" customHeight="1">
      <c r="A89" s="111"/>
      <c r="B89" s="149"/>
      <c r="C89" s="138"/>
      <c r="D89" s="136"/>
      <c r="E89" s="113"/>
      <c r="F89" s="114"/>
      <c r="G89" s="115"/>
      <c r="H89" s="116"/>
      <c r="I89" s="116"/>
    </row>
    <row r="90" spans="1:9" ht="16.5" customHeight="1">
      <c r="A90" s="144"/>
      <c r="B90" s="145"/>
      <c r="C90" s="138"/>
      <c r="D90" s="136"/>
      <c r="E90" s="146"/>
      <c r="F90" s="147"/>
      <c r="G90" s="148"/>
      <c r="H90" s="133"/>
      <c r="I90" s="133"/>
    </row>
    <row r="91" spans="1:9" ht="16.5" customHeight="1">
      <c r="A91" s="144"/>
      <c r="B91" s="149"/>
      <c r="C91" s="138"/>
      <c r="D91" s="136"/>
      <c r="E91" s="146"/>
      <c r="F91" s="147"/>
      <c r="G91" s="148"/>
      <c r="H91" s="133"/>
      <c r="I91" s="133"/>
    </row>
    <row r="92" spans="1:9" ht="16.5" customHeight="1">
      <c r="A92" s="144"/>
      <c r="B92" s="149"/>
      <c r="C92" s="138"/>
      <c r="D92" s="136"/>
      <c r="E92" s="146"/>
      <c r="F92" s="147"/>
      <c r="G92" s="148"/>
      <c r="H92" s="133"/>
      <c r="I92" s="133"/>
    </row>
    <row r="93" spans="1:9" ht="16.5" customHeight="1">
      <c r="A93" s="111"/>
      <c r="B93" s="152"/>
      <c r="C93" s="138"/>
      <c r="D93" s="136"/>
      <c r="E93" s="113"/>
      <c r="F93" s="114"/>
      <c r="G93" s="115"/>
      <c r="H93" s="116"/>
      <c r="I93" s="116"/>
    </row>
    <row r="94" spans="1:9" ht="16.5" customHeight="1">
      <c r="A94" s="144"/>
      <c r="B94" s="152"/>
      <c r="C94" s="138"/>
      <c r="D94" s="136"/>
      <c r="E94" s="146"/>
      <c r="F94" s="147"/>
      <c r="G94" s="148"/>
      <c r="H94" s="133"/>
      <c r="I94" s="133"/>
    </row>
    <row r="95" spans="1:9" ht="16.5" customHeight="1">
      <c r="A95" s="144"/>
      <c r="B95" s="149"/>
      <c r="C95" s="154"/>
      <c r="D95" s="203"/>
      <c r="E95" s="146"/>
      <c r="F95" s="147"/>
      <c r="G95" s="148"/>
      <c r="H95" s="133"/>
      <c r="I95" s="133"/>
    </row>
    <row r="96" spans="1:9" ht="16.5" customHeight="1">
      <c r="A96" s="144"/>
      <c r="B96" s="145"/>
      <c r="C96" s="138"/>
      <c r="D96" s="136"/>
      <c r="E96" s="146"/>
      <c r="F96" s="147"/>
      <c r="G96" s="148"/>
      <c r="H96" s="133"/>
      <c r="I96" s="133"/>
    </row>
    <row r="97" spans="1:9" ht="16.5" customHeight="1">
      <c r="A97" s="111"/>
      <c r="B97" s="149"/>
      <c r="C97" s="138"/>
      <c r="D97" s="136"/>
      <c r="E97" s="113"/>
      <c r="F97" s="114"/>
      <c r="G97" s="115"/>
      <c r="H97" s="116"/>
      <c r="I97" s="116"/>
    </row>
    <row r="98" spans="1:9" ht="16.5" customHeight="1">
      <c r="A98" s="111"/>
      <c r="B98" s="152"/>
      <c r="C98" s="138"/>
      <c r="D98" s="136"/>
      <c r="E98" s="113"/>
      <c r="F98" s="114"/>
      <c r="G98" s="115"/>
      <c r="H98" s="116"/>
      <c r="I98" s="116"/>
    </row>
    <row r="99" spans="1:9" ht="16.5" customHeight="1">
      <c r="A99" s="144"/>
      <c r="B99" s="149"/>
      <c r="C99" s="138"/>
      <c r="D99" s="136"/>
      <c r="E99" s="146"/>
      <c r="F99" s="147"/>
      <c r="G99" s="148"/>
      <c r="H99" s="133"/>
      <c r="I99" s="133"/>
    </row>
    <row r="100" spans="1:9" ht="16.5" customHeight="1">
      <c r="A100" s="144"/>
      <c r="B100" s="152"/>
      <c r="C100" s="155"/>
      <c r="D100" s="204"/>
      <c r="E100" s="146"/>
      <c r="F100" s="147"/>
      <c r="G100" s="148"/>
      <c r="H100" s="133"/>
      <c r="I100" s="133"/>
    </row>
    <row r="101" spans="1:9" ht="16.5" customHeight="1">
      <c r="A101" s="144"/>
      <c r="B101" s="151"/>
      <c r="C101" s="138"/>
      <c r="D101" s="136"/>
      <c r="E101" s="146"/>
      <c r="F101" s="147"/>
      <c r="G101" s="148"/>
      <c r="H101" s="133"/>
      <c r="I101" s="133"/>
    </row>
    <row r="102" spans="1:9" ht="16.5" customHeight="1">
      <c r="A102" s="144"/>
      <c r="B102" s="152"/>
      <c r="C102" s="155"/>
      <c r="D102" s="204"/>
      <c r="E102" s="146"/>
      <c r="F102" s="147"/>
      <c r="G102" s="148"/>
      <c r="H102" s="133"/>
      <c r="I102" s="133"/>
    </row>
    <row r="103" spans="1:9" ht="16.5" customHeight="1">
      <c r="A103" s="144"/>
      <c r="B103" s="152"/>
      <c r="C103" s="138"/>
      <c r="D103" s="136"/>
      <c r="E103" s="146"/>
      <c r="F103" s="147"/>
      <c r="G103" s="148"/>
      <c r="H103" s="133"/>
      <c r="I103" s="133"/>
    </row>
    <row r="104" spans="1:9" ht="16.5" customHeight="1">
      <c r="A104" s="144"/>
      <c r="B104" s="152"/>
      <c r="C104" s="138"/>
      <c r="D104" s="136"/>
      <c r="E104" s="146"/>
      <c r="F104" s="147"/>
      <c r="G104" s="148"/>
      <c r="H104" s="133"/>
      <c r="I104" s="133"/>
    </row>
    <row r="105" spans="1:9" ht="16.5" customHeight="1">
      <c r="A105" s="144"/>
      <c r="B105" s="149"/>
      <c r="C105" s="138"/>
      <c r="D105" s="136"/>
      <c r="E105" s="146"/>
      <c r="F105" s="147"/>
      <c r="G105" s="148"/>
      <c r="H105" s="133"/>
      <c r="I105" s="133"/>
    </row>
    <row r="106" spans="1:9" ht="16.5" customHeight="1">
      <c r="A106" s="111"/>
      <c r="B106" s="149"/>
      <c r="C106" s="138"/>
      <c r="D106" s="136"/>
      <c r="E106" s="113"/>
      <c r="F106" s="114"/>
      <c r="G106" s="115"/>
      <c r="H106" s="116"/>
      <c r="I106" s="116"/>
    </row>
    <row r="107" spans="1:9" ht="16.5" customHeight="1">
      <c r="A107" s="144"/>
      <c r="B107" s="150"/>
      <c r="C107" s="138"/>
      <c r="D107" s="136"/>
      <c r="E107" s="146"/>
      <c r="F107" s="147"/>
      <c r="G107" s="148"/>
      <c r="H107" s="133"/>
      <c r="I107" s="133"/>
    </row>
    <row r="108" spans="1:9" ht="16.5" customHeight="1">
      <c r="A108" s="111"/>
      <c r="B108" s="149"/>
      <c r="C108" s="138"/>
      <c r="D108" s="136"/>
      <c r="E108" s="113"/>
      <c r="F108" s="114"/>
      <c r="G108" s="115"/>
      <c r="H108" s="116"/>
      <c r="I108" s="116"/>
    </row>
    <row r="109" spans="1:9" ht="16.5" customHeight="1">
      <c r="A109" s="111"/>
      <c r="B109" s="149"/>
      <c r="C109" s="138"/>
      <c r="D109" s="136"/>
      <c r="E109" s="113"/>
      <c r="F109" s="114"/>
      <c r="G109" s="115"/>
      <c r="H109" s="116"/>
      <c r="I109" s="116"/>
    </row>
    <row r="110" spans="1:9" ht="16.5" customHeight="1">
      <c r="A110" s="111"/>
      <c r="B110" s="149"/>
      <c r="C110" s="207"/>
      <c r="D110" s="156"/>
      <c r="E110" s="113"/>
      <c r="F110" s="114"/>
      <c r="G110" s="115"/>
      <c r="H110" s="116"/>
      <c r="I110" s="116"/>
    </row>
    <row r="111" spans="1:9" ht="16.5" customHeight="1">
      <c r="A111" s="111"/>
      <c r="B111" s="149"/>
      <c r="C111" s="138"/>
      <c r="D111" s="136"/>
      <c r="E111" s="113"/>
      <c r="F111" s="114"/>
      <c r="G111" s="115"/>
      <c r="H111" s="116"/>
      <c r="I111" s="116"/>
    </row>
    <row r="112" spans="1:9" ht="16.5" customHeight="1">
      <c r="A112" s="144"/>
      <c r="B112" s="149"/>
      <c r="C112" s="138"/>
      <c r="D112" s="136"/>
      <c r="E112" s="146"/>
      <c r="F112" s="147"/>
      <c r="G112" s="148"/>
      <c r="H112" s="133"/>
      <c r="I112" s="133"/>
    </row>
    <row r="113" spans="1:9" ht="16.5" customHeight="1">
      <c r="A113" s="144"/>
      <c r="B113" s="145"/>
      <c r="C113" s="138"/>
      <c r="D113" s="136"/>
      <c r="E113" s="146"/>
      <c r="F113" s="147"/>
      <c r="G113" s="148"/>
      <c r="H113" s="133"/>
      <c r="I113" s="133"/>
    </row>
    <row r="114" spans="1:9" ht="16.5" customHeight="1">
      <c r="A114" s="144"/>
      <c r="B114" s="151"/>
      <c r="C114" s="138"/>
      <c r="D114" s="136"/>
      <c r="E114" s="146"/>
      <c r="F114" s="147"/>
      <c r="G114" s="148"/>
      <c r="H114" s="133"/>
      <c r="I114" s="133"/>
    </row>
    <row r="115" spans="1:9" ht="16.5" customHeight="1">
      <c r="A115" s="157"/>
      <c r="B115" s="158"/>
      <c r="C115" s="208"/>
      <c r="D115" s="205"/>
      <c r="E115" s="160"/>
      <c r="F115" s="161"/>
      <c r="G115" s="162"/>
      <c r="H115" s="116"/>
      <c r="I115" s="116"/>
    </row>
  </sheetData>
  <autoFilter ref="A2:I2">
    <sortState ref="A3:I68">
      <sortCondition descending="1" ref="H2"/>
    </sortState>
  </autoFilter>
  <mergeCells count="7">
    <mergeCell ref="P15:Q15"/>
    <mergeCell ref="A1:C1"/>
    <mergeCell ref="E1:G1"/>
    <mergeCell ref="S2:S4"/>
    <mergeCell ref="S5:S13"/>
    <mergeCell ref="K9:N9"/>
    <mergeCell ref="M14:N14"/>
  </mergeCells>
  <phoneticPr fontId="6" type="noConversion"/>
  <conditionalFormatting sqref="M16:N16">
    <cfRule type="containsText" dxfId="13" priority="71" stopIfTrue="1" operator="containsText" text="있음">
      <formula>NOT(ISERROR(SEARCH("있음",M16)))</formula>
    </cfRule>
  </conditionalFormatting>
  <conditionalFormatting sqref="L11:M11">
    <cfRule type="containsText" dxfId="12" priority="70" stopIfTrue="1" operator="containsText" text="있음">
      <formula>NOT(ISERROR(SEARCH("있음",L11)))</formula>
    </cfRule>
  </conditionalFormatting>
  <conditionalFormatting sqref="N11">
    <cfRule type="containsText" dxfId="11" priority="22" stopIfTrue="1" operator="containsText" text="풀업">
      <formula>NOT(ISERROR(SEARCH("풀업",N11)))</formula>
    </cfRule>
  </conditionalFormatting>
  <conditionalFormatting sqref="K16">
    <cfRule type="containsText" dxfId="10" priority="21" stopIfTrue="1" operator="containsText" text="있음">
      <formula>NOT(ISERROR(SEARCH("있음",K16)))</formula>
    </cfRule>
  </conditionalFormatting>
  <conditionalFormatting sqref="H3:I68">
    <cfRule type="expression" dxfId="9" priority="72" stopIfTrue="1">
      <formula>IF(AND($K$11-3&lt;$A3,$K$11+3&gt;$A3),TRUE,FALSE)</formula>
    </cfRule>
    <cfRule type="expression" dxfId="8" priority="73" stopIfTrue="1">
      <formula>IF($K$11="항공모함",TRUE,FALSE)</formula>
    </cfRule>
  </conditionalFormatting>
  <conditionalFormatting sqref="A3:A68">
    <cfRule type="expression" dxfId="7" priority="1" stopIfTrue="1">
      <formula>IF(AND($K$11-3&lt;$A3,$K$11+3&gt;$A3),TRUE,FALSE)</formula>
    </cfRule>
  </conditionalFormatting>
  <conditionalFormatting sqref="B3:B68">
    <cfRule type="expression" dxfId="6" priority="2" stopIfTrue="1">
      <formula>IF(AND($K$11-3&lt;$A3,$K$11+3&gt;$A3),TRUE,FALSE)</formula>
    </cfRule>
  </conditionalFormatting>
  <conditionalFormatting sqref="C3:C68">
    <cfRule type="expression" dxfId="5" priority="3" stopIfTrue="1">
      <formula>IF(AND($K$11-3&lt;$A3,$K$11+3&gt;$A3),TRUE,FALSE)</formula>
    </cfRule>
  </conditionalFormatting>
  <conditionalFormatting sqref="D3:D68">
    <cfRule type="expression" dxfId="4" priority="4" stopIfTrue="1">
      <formula>IF(AND($K$11-3&lt;$A3,$K$11+3&gt;$A3),TRUE,FALSE)</formula>
    </cfRule>
  </conditionalFormatting>
  <conditionalFormatting sqref="E3:E68">
    <cfRule type="expression" dxfId="3" priority="5" stopIfTrue="1">
      <formula>IF(AND($K$11-3&lt;$A3,$K$11+3&gt;$A3),TRUE,FALSE)</formula>
    </cfRule>
  </conditionalFormatting>
  <conditionalFormatting sqref="F3:F68">
    <cfRule type="expression" dxfId="2" priority="6" stopIfTrue="1">
      <formula>IF(AND($K$11-3&lt;$A3,$K$11+3&gt;$A3),TRUE,FALSE)</formula>
    </cfRule>
  </conditionalFormatting>
  <conditionalFormatting sqref="G3:G68">
    <cfRule type="expression" dxfId="1" priority="7" stopIfTrue="1">
      <formula>IF(AND($K$11-3&lt;$A3,$K$11+3&gt;$A3),TRUE,FALSE)</formula>
    </cfRule>
  </conditionalFormatting>
  <conditionalFormatting sqref="A3:G68">
    <cfRule type="expression" dxfId="0" priority="8" stopIfTrue="1">
      <formula>IF($K$11="항공모함",TRUE,FALSE)</formula>
    </cfRule>
  </conditionalFormatting>
  <dataValidations count="3">
    <dataValidation type="list" allowBlank="1" showInputMessage="1" showErrorMessage="1" sqref="K11">
      <formula1>$P$2:$P$14</formula1>
    </dataValidation>
    <dataValidation type="list" allowBlank="1" showInputMessage="1" showErrorMessage="1" sqref="L11:M11 M16:N16 K16">
      <formula1>$Q$17:$Q$18</formula1>
    </dataValidation>
    <dataValidation type="list" allowBlank="1" showInputMessage="1" showErrorMessage="1" sqref="N11">
      <formula1>$Q$24:$Q$25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계산기 메인</vt:lpstr>
      <vt:lpstr>구축함순위</vt:lpstr>
      <vt:lpstr>순양함순위</vt:lpstr>
      <vt:lpstr>전함순위</vt:lpstr>
      <vt:lpstr>함재기(항모,항전)순위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이동규</dc:creator>
  <cp:lastModifiedBy>이동규</cp:lastModifiedBy>
  <dcterms:created xsi:type="dcterms:W3CDTF">2023-04-06T15:48:27Z</dcterms:created>
  <dcterms:modified xsi:type="dcterms:W3CDTF">2023-04-21T16:26:51Z</dcterms:modified>
</cp:coreProperties>
</file>