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ugim\OneDrive\바탕 화면\"/>
    </mc:Choice>
  </mc:AlternateContent>
  <xr:revisionPtr revIDLastSave="0" documentId="13_ncr:1_{CEF62D07-D64E-4479-869A-56650F25D135}" xr6:coauthVersionLast="47" xr6:coauthVersionMax="47" xr10:uidLastSave="{00000000-0000-0000-0000-000000000000}"/>
  <bookViews>
    <workbookView xWindow="-120" yWindow="-120" windowWidth="38640" windowHeight="21240" xr2:uid="{C510291C-56B1-4333-8C21-73FA9B5854B9}"/>
  </bookViews>
  <sheets>
    <sheet name="중범선 제작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8" i="1" l="1"/>
  <c r="H47" i="1"/>
  <c r="H44" i="1"/>
  <c r="H43" i="1"/>
  <c r="H40" i="1"/>
  <c r="H39" i="1"/>
  <c r="H36" i="1"/>
  <c r="H35" i="1"/>
  <c r="H52" i="1"/>
  <c r="H41" i="1"/>
  <c r="H45" i="1" s="1"/>
  <c r="H53" i="1"/>
  <c r="H51" i="1"/>
  <c r="H50" i="1"/>
  <c r="H49" i="1"/>
  <c r="H42" i="1"/>
  <c r="H46" i="1" s="1"/>
  <c r="H34" i="1"/>
  <c r="H38" i="1" s="1"/>
  <c r="H33" i="1"/>
  <c r="H37" i="1" s="1"/>
  <c r="D31" i="1"/>
  <c r="F33" i="1" s="1"/>
  <c r="L19" i="1"/>
  <c r="F49" i="1" l="1"/>
  <c r="F50" i="1"/>
  <c r="F51" i="1"/>
  <c r="F52" i="1"/>
  <c r="J52" i="1" s="1"/>
  <c r="F53" i="1"/>
  <c r="F42" i="1"/>
  <c r="F48" i="1"/>
  <c r="F44" i="1"/>
  <c r="F46" i="1"/>
  <c r="J50" i="1"/>
  <c r="F39" i="1"/>
  <c r="J39" i="1" s="1"/>
  <c r="J51" i="1"/>
  <c r="F40" i="1"/>
  <c r="J40" i="1" s="1"/>
  <c r="F43" i="1"/>
  <c r="F45" i="1"/>
  <c r="F34" i="1"/>
  <c r="F35" i="1"/>
  <c r="J35" i="1" s="1"/>
  <c r="F47" i="1"/>
  <c r="J47" i="1" s="1"/>
  <c r="F36" i="1"/>
  <c r="J36" i="1" s="1"/>
  <c r="F37" i="1"/>
  <c r="J37" i="1" s="1"/>
  <c r="F38" i="1"/>
  <c r="F41" i="1"/>
  <c r="J49" i="1"/>
  <c r="I25" i="1"/>
  <c r="J33" i="1"/>
  <c r="J53" i="1" l="1"/>
  <c r="J48" i="1"/>
  <c r="J43" i="1"/>
  <c r="J42" i="1"/>
  <c r="J46" i="1"/>
  <c r="J44" i="1"/>
  <c r="J38" i="1"/>
  <c r="J34" i="1"/>
  <c r="J41" i="1"/>
  <c r="J45" i="1"/>
  <c r="J54" i="1" l="1"/>
  <c r="L23" i="1" s="1"/>
</calcChain>
</file>

<file path=xl/sharedStrings.xml><?xml version="1.0" encoding="utf-8"?>
<sst xmlns="http://schemas.openxmlformats.org/spreadsheetml/2006/main" count="64" uniqueCount="47">
  <si>
    <t>달의 비늘이 새겨진 합판</t>
    <phoneticPr fontId="1" type="noConversion"/>
  </si>
  <si>
    <t>순수한 암초 조각</t>
    <phoneticPr fontId="1" type="noConversion"/>
  </si>
  <si>
    <t>순수한 진주 결정</t>
    <phoneticPr fontId="1" type="noConversion"/>
  </si>
  <si>
    <t>심해초 줄기</t>
    <phoneticPr fontId="1" type="noConversion"/>
  </si>
  <si>
    <t>대양의 견고한 현철</t>
    <phoneticPr fontId="1" type="noConversion"/>
  </si>
  <si>
    <t>강화된 섬나무 증착 합판</t>
    <phoneticPr fontId="1" type="noConversion"/>
  </si>
  <si>
    <t>빛나는 코발트 주괴</t>
    <phoneticPr fontId="1" type="noConversion"/>
  </si>
  <si>
    <t>달의 핏줄이 새겨진 아마포</t>
    <phoneticPr fontId="1" type="noConversion"/>
  </si>
  <si>
    <t>심해의 눈물</t>
    <phoneticPr fontId="1" type="noConversion"/>
  </si>
  <si>
    <t>홍조빛해저단괴</t>
    <phoneticPr fontId="1" type="noConversion"/>
  </si>
  <si>
    <t>선수상</t>
    <phoneticPr fontId="1" type="noConversion"/>
  </si>
  <si>
    <t>돛</t>
    <phoneticPr fontId="1" type="noConversion"/>
  </si>
  <si>
    <t>장갑</t>
    <phoneticPr fontId="1" type="noConversion"/>
  </si>
  <si>
    <t>콕스유물(전투)</t>
    <phoneticPr fontId="1" type="noConversion"/>
  </si>
  <si>
    <t>함포</t>
    <phoneticPr fontId="1" type="noConversion"/>
  </si>
  <si>
    <t>파도빛이 감도는 규격각목</t>
    <phoneticPr fontId="1" type="noConversion"/>
  </si>
  <si>
    <t>짙은 파도빛이 감도는 규격각목</t>
    <phoneticPr fontId="1" type="noConversion"/>
  </si>
  <si>
    <t>화려한 암염주괴</t>
    <phoneticPr fontId="1" type="noConversion"/>
  </si>
  <si>
    <t>비상</t>
    <phoneticPr fontId="1" type="noConversion"/>
  </si>
  <si>
    <t>종류</t>
    <phoneticPr fontId="1" type="noConversion"/>
  </si>
  <si>
    <t>점진</t>
    <phoneticPr fontId="1" type="noConversion"/>
  </si>
  <si>
    <t>균형</t>
    <phoneticPr fontId="1" type="noConversion"/>
  </si>
  <si>
    <t>용맹</t>
    <phoneticPr fontId="1" type="noConversion"/>
  </si>
  <si>
    <t>▼선택가능▼</t>
    <phoneticPr fontId="1" type="noConversion"/>
  </si>
  <si>
    <t>보유량</t>
    <phoneticPr fontId="1" type="noConversion"/>
  </si>
  <si>
    <t>남은 개수</t>
    <phoneticPr fontId="1" type="noConversion"/>
  </si>
  <si>
    <t>자동 입력 공간</t>
    <phoneticPr fontId="1" type="noConversion"/>
  </si>
  <si>
    <t>콕스해적단의 유물(전투)</t>
    <phoneticPr fontId="1" type="noConversion"/>
  </si>
  <si>
    <t>화려한 진주결정</t>
    <phoneticPr fontId="1" type="noConversion"/>
  </si>
  <si>
    <t>순수한 진주결정</t>
    <phoneticPr fontId="1" type="noConversion"/>
  </si>
  <si>
    <t>짙은 파도빛이 감도는 규격 각목</t>
    <phoneticPr fontId="1" type="noConversion"/>
  </si>
  <si>
    <t>증축</t>
    <phoneticPr fontId="1" type="noConversion"/>
  </si>
  <si>
    <t>수동 입력 공간 (창고 자동정렬 순서)</t>
    <phoneticPr fontId="1" type="noConversion"/>
  </si>
  <si>
    <t>홍조빛 해저 단괴</t>
    <phoneticPr fontId="1" type="noConversion"/>
  </si>
  <si>
    <t>콕스해적단의 유물(협상 상급)</t>
    <phoneticPr fontId="1" type="noConversion"/>
  </si>
  <si>
    <t>파도빛이 감도는 규격 각목</t>
    <phoneticPr fontId="1" type="noConversion"/>
  </si>
  <si>
    <t>콕스해적단의 유물(협상 하급)</t>
    <phoneticPr fontId="1" type="noConversion"/>
  </si>
  <si>
    <t>화려한 진주 결정</t>
    <phoneticPr fontId="1" type="noConversion"/>
  </si>
  <si>
    <t>필요 선박</t>
    <phoneticPr fontId="1" type="noConversion"/>
  </si>
  <si>
    <t>이미지 출처 링크</t>
    <phoneticPr fontId="1" type="noConversion"/>
  </si>
  <si>
    <t>https://www.kr.playblackdesert.com/ko-KR/Forum/ForumTopic/Detail?_topicNo=28919&amp;_categoryNo=101&amp;_searchType=3&amp;_searchText=%ec%9d%b5%ec%8a%a4%ed%8a%b8%eb%a6%bc&amp;_sortType=1&amp;_orderType=False&amp;_bigPageNo=5&amp;_pageNo=1&amp;_pageSize=25&amp;_searchDay=0&amp;_forumListType=0</t>
    <phoneticPr fontId="1" type="noConversion"/>
  </si>
  <si>
    <t>한눈에 보는 선박 만들기 3 - 중범선(점진/균형) 편</t>
    <phoneticPr fontId="1" type="noConversion"/>
  </si>
  <si>
    <t>한눈에 보는 선박 만들기 4 - 중범선(비상/용맹) 편</t>
    <phoneticPr fontId="1" type="noConversion"/>
  </si>
  <si>
    <t>https://www.kr.playblackdesert.com/ko-KR/Forum/ForumTopic/Detail?_topicNo=28950&amp;_categoryNo=101&amp;_searchType=3&amp;_searchText=%ec%9d%b5%ec%8a%a4%ed%8a%b8%eb%a6%bc&amp;_sortType=1&amp;_orderType=False&amp;_bigPageNo=5&amp;_pageNo=1&amp;_pageSize=25&amp;_searchDay=0&amp;_forumListType=0</t>
    <phoneticPr fontId="1" type="noConversion"/>
  </si>
  <si>
    <t>콕스해적단의 유물(협상상급)</t>
    <phoneticPr fontId="1" type="noConversion"/>
  </si>
  <si>
    <t>콕스해적단의 유물(협상하급)</t>
    <phoneticPr fontId="1" type="noConversion"/>
  </si>
  <si>
    <t>용맹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</si>
</sst>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메이플스토리"/>
      <family val="3"/>
      <charset val="129"/>
    </font>
    <font>
      <sz val="11"/>
      <color rgb="FFFF0000"/>
      <name val="메이플스토리"/>
      <family val="3"/>
      <charset val="129"/>
    </font>
    <font>
      <sz val="10"/>
      <color theme="1"/>
      <name val="메이플스토리"/>
      <family val="3"/>
      <charset val="129"/>
    </font>
    <font>
      <sz val="11"/>
      <color theme="1"/>
      <name val="맑은 고딕"/>
      <family val="2"/>
      <charset val="129"/>
      <scheme val="minor"/>
    </font>
    <font>
      <b/>
      <sz val="11"/>
      <color theme="1"/>
      <name val="메이플스토리"/>
      <family val="3"/>
      <charset val="129"/>
    </font>
    <font>
      <b/>
      <sz val="11"/>
      <color theme="0"/>
      <name val="메이플스토리"/>
      <family val="3"/>
      <charset val="129"/>
    </font>
    <font>
      <b/>
      <sz val="18"/>
      <color theme="1"/>
      <name val="메이플스토리"/>
      <family val="3"/>
      <charset val="129"/>
    </font>
    <font>
      <sz val="9"/>
      <color theme="1"/>
      <name val="메이플스토리"/>
      <family val="3"/>
      <charset val="129"/>
    </font>
    <font>
      <sz val="22"/>
      <color theme="1"/>
      <name val="메이플스토리"/>
      <family val="3"/>
      <charset val="129"/>
    </font>
    <font>
      <sz val="18"/>
      <color theme="1"/>
      <name val="메이플스토리"/>
      <family val="3"/>
      <charset val="129"/>
    </font>
    <font>
      <b/>
      <sz val="18"/>
      <color theme="2"/>
      <name val="메이플스토리"/>
      <family val="3"/>
      <charset val="129"/>
    </font>
    <font>
      <b/>
      <sz val="14"/>
      <color theme="1"/>
      <name val="메이플스토리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0" tint="-4.9989318521683403E-2"/>
      <name val="메이플스토리"/>
      <family val="3"/>
      <charset val="129"/>
    </font>
  </fonts>
  <fills count="1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5" fillId="2" borderId="10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</cellStyleXfs>
  <cellXfs count="117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0" borderId="1" xfId="0" applyFon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2" fillId="4" borderId="0" xfId="0" applyFont="1" applyFill="1">
      <alignment vertical="center"/>
    </xf>
    <xf numFmtId="0" fontId="6" fillId="4" borderId="0" xfId="0" applyFont="1" applyFill="1" applyAlignment="1">
      <alignment horizontal="center" vertical="center"/>
    </xf>
    <xf numFmtId="0" fontId="2" fillId="3" borderId="15" xfId="0" applyFont="1" applyFill="1" applyBorder="1">
      <alignment vertical="center"/>
    </xf>
    <xf numFmtId="0" fontId="2" fillId="4" borderId="0" xfId="0" applyFont="1" applyFill="1" applyAlignment="1">
      <alignment horizontal="left" vertical="center"/>
    </xf>
    <xf numFmtId="0" fontId="2" fillId="4" borderId="0" xfId="0" applyFont="1" applyFill="1" applyAlignment="1">
      <alignment horizontal="center" vertical="center"/>
    </xf>
    <xf numFmtId="0" fontId="14" fillId="4" borderId="0" xfId="2" applyFill="1" applyAlignment="1">
      <alignment horizontal="left" vertical="center"/>
    </xf>
    <xf numFmtId="0" fontId="2" fillId="4" borderId="0" xfId="0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4" borderId="2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21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27" xfId="0" applyFont="1" applyFill="1" applyBorder="1" applyAlignment="1">
      <alignment horizontal="center" vertical="center"/>
    </xf>
    <xf numFmtId="0" fontId="4" fillId="14" borderId="0" xfId="0" applyFont="1" applyFill="1" applyAlignment="1">
      <alignment horizontal="center" vertical="center"/>
    </xf>
    <xf numFmtId="0" fontId="9" fillId="14" borderId="0" xfId="0" applyFont="1" applyFill="1" applyAlignment="1">
      <alignment horizontal="center" vertical="center"/>
    </xf>
    <xf numFmtId="0" fontId="2" fillId="14" borderId="0" xfId="0" applyFont="1" applyFill="1" applyAlignment="1">
      <alignment horizontal="center" vertical="center"/>
    </xf>
    <xf numFmtId="0" fontId="2" fillId="14" borderId="6" xfId="0" applyFont="1" applyFill="1" applyBorder="1" applyAlignment="1">
      <alignment horizontal="center" vertical="center"/>
    </xf>
    <xf numFmtId="0" fontId="2" fillId="4" borderId="22" xfId="0" applyFont="1" applyFill="1" applyBorder="1" applyAlignment="1">
      <alignment horizontal="center" vertical="center"/>
    </xf>
    <xf numFmtId="0" fontId="2" fillId="4" borderId="29" xfId="0" applyFont="1" applyFill="1" applyBorder="1" applyAlignment="1">
      <alignment horizontal="center" vertical="center"/>
    </xf>
    <xf numFmtId="0" fontId="2" fillId="4" borderId="20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6" fillId="8" borderId="4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0" fontId="6" fillId="8" borderId="20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6" fillId="8" borderId="6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0" fontId="6" fillId="8" borderId="26" xfId="0" applyFont="1" applyFill="1" applyBorder="1" applyAlignment="1">
      <alignment horizontal="center" vertical="center"/>
    </xf>
    <xf numFmtId="0" fontId="13" fillId="4" borderId="32" xfId="0" applyFont="1" applyFill="1" applyBorder="1" applyAlignment="1">
      <alignment horizontal="center" vertical="center" wrapText="1"/>
    </xf>
    <xf numFmtId="0" fontId="13" fillId="4" borderId="33" xfId="0" applyFont="1" applyFill="1" applyBorder="1" applyAlignment="1">
      <alignment horizontal="center" vertical="center" wrapText="1"/>
    </xf>
    <xf numFmtId="0" fontId="13" fillId="4" borderId="34" xfId="0" applyFont="1" applyFill="1" applyBorder="1" applyAlignment="1">
      <alignment horizontal="center" vertical="center" wrapText="1"/>
    </xf>
    <xf numFmtId="0" fontId="13" fillId="4" borderId="20" xfId="0" applyFont="1" applyFill="1" applyBorder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/>
    </xf>
    <xf numFmtId="0" fontId="13" fillId="0" borderId="2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6" fillId="8" borderId="30" xfId="0" applyFont="1" applyFill="1" applyBorder="1" applyAlignment="1">
      <alignment horizontal="center" vertical="center"/>
    </xf>
    <xf numFmtId="0" fontId="2" fillId="0" borderId="30" xfId="0" applyFont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2" fillId="4" borderId="12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8" fillId="6" borderId="6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31" xfId="0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0" fillId="4" borderId="30" xfId="0" applyFont="1" applyFill="1" applyBorder="1" applyAlignment="1">
      <alignment horizontal="center" vertical="center"/>
    </xf>
    <xf numFmtId="0" fontId="11" fillId="8" borderId="26" xfId="0" applyFont="1" applyFill="1" applyBorder="1" applyAlignment="1">
      <alignment horizontal="center" vertical="center"/>
    </xf>
    <xf numFmtId="0" fontId="11" fillId="8" borderId="6" xfId="0" applyFont="1" applyFill="1" applyBorder="1" applyAlignment="1">
      <alignment horizontal="center" vertical="center"/>
    </xf>
    <xf numFmtId="0" fontId="11" fillId="8" borderId="7" xfId="0" applyFont="1" applyFill="1" applyBorder="1" applyAlignment="1">
      <alignment horizontal="center" vertical="center"/>
    </xf>
    <xf numFmtId="0" fontId="11" fillId="8" borderId="20" xfId="0" applyFont="1" applyFill="1" applyBorder="1" applyAlignment="1">
      <alignment horizontal="center" vertical="center"/>
    </xf>
    <xf numFmtId="0" fontId="11" fillId="8" borderId="0" xfId="0" applyFont="1" applyFill="1" applyAlignment="1">
      <alignment horizontal="center" vertical="center"/>
    </xf>
    <xf numFmtId="0" fontId="11" fillId="8" borderId="30" xfId="0" applyFont="1" applyFill="1" applyBorder="1" applyAlignment="1">
      <alignment horizontal="center" vertical="center"/>
    </xf>
    <xf numFmtId="0" fontId="2" fillId="4" borderId="24" xfId="0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0" fontId="2" fillId="10" borderId="18" xfId="0" applyFont="1" applyFill="1" applyBorder="1" applyAlignment="1">
      <alignment horizontal="center" vertical="center"/>
    </xf>
    <xf numFmtId="0" fontId="2" fillId="13" borderId="0" xfId="0" applyFont="1" applyFill="1" applyAlignment="1">
      <alignment horizontal="center" vertical="center"/>
    </xf>
    <xf numFmtId="0" fontId="4" fillId="13" borderId="18" xfId="0" applyFont="1" applyFill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4" fillId="12" borderId="16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2" fillId="12" borderId="18" xfId="0" applyFont="1" applyFill="1" applyBorder="1" applyAlignment="1">
      <alignment horizontal="center" vertical="center"/>
    </xf>
    <xf numFmtId="0" fontId="2" fillId="13" borderId="16" xfId="0" applyFont="1" applyFill="1" applyBorder="1" applyAlignment="1">
      <alignment horizontal="center" vertical="center"/>
    </xf>
    <xf numFmtId="0" fontId="6" fillId="2" borderId="0" xfId="1" applyFont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2" fillId="11" borderId="12" xfId="0" applyFont="1" applyFill="1" applyBorder="1" applyAlignment="1">
      <alignment horizontal="center" vertical="center"/>
    </xf>
    <xf numFmtId="0" fontId="2" fillId="11" borderId="0" xfId="0" applyFont="1" applyFill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12" fillId="9" borderId="1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0" fontId="8" fillId="9" borderId="0" xfId="0" applyFont="1" applyFill="1" applyAlignment="1">
      <alignment horizontal="center" vertical="center"/>
    </xf>
    <xf numFmtId="0" fontId="8" fillId="9" borderId="30" xfId="0" applyFont="1" applyFill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</cellXfs>
  <cellStyles count="3">
    <cellStyle name="메모" xfId="1" builtinId="10"/>
    <cellStyle name="표준" xfId="0" builtinId="0"/>
    <cellStyle name="하이퍼링크" xfId="2" builtinId="8"/>
  </cellStyles>
  <dxfs count="9">
    <dxf>
      <font>
        <color auto="1"/>
      </font>
      <fill>
        <gradientFill type="path" left="0.5" right="0.5" top="0.5" bottom="0.5">
          <stop position="0">
            <color theme="0"/>
          </stop>
          <stop position="1">
            <color rgb="FFFFCCFF"/>
          </stop>
        </gradientFill>
      </fill>
    </dxf>
    <dxf>
      <font>
        <color theme="7"/>
      </font>
      <fill>
        <patternFill>
          <bgColor theme="7" tint="0.79998168889431442"/>
        </patternFill>
      </fill>
      <border>
        <vertical/>
        <horizontal/>
      </border>
    </dxf>
    <dxf>
      <font>
        <color theme="9"/>
      </font>
      <fill>
        <patternFill>
          <bgColor theme="9" tint="0.79998168889431442"/>
        </patternFill>
      </fill>
    </dxf>
    <dxf>
      <font>
        <color theme="8" tint="-0.24994659260841701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6D6D"/>
        </patternFill>
      </fill>
    </dxf>
  </dxfs>
  <tableStyles count="0" defaultTableStyle="TableStyleMedium2" defaultPivotStyle="PivotStyleLight16"/>
  <colors>
    <mruColors>
      <color rgb="FFFFCCFF"/>
      <color rgb="FFFF99FF"/>
      <color rgb="FFFF6D6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490652</xdr:colOff>
      <xdr:row>2</xdr:row>
      <xdr:rowOff>163284</xdr:rowOff>
    </xdr:from>
    <xdr:to>
      <xdr:col>35</xdr:col>
      <xdr:colOff>666750</xdr:colOff>
      <xdr:row>65</xdr:row>
      <xdr:rowOff>158065</xdr:rowOff>
    </xdr:to>
    <xdr:grpSp>
      <xdr:nvGrpSpPr>
        <xdr:cNvPr id="3" name="그룹 2">
          <a:extLst>
            <a:ext uri="{FF2B5EF4-FFF2-40B4-BE49-F238E27FC236}">
              <a16:creationId xmlns:a16="http://schemas.microsoft.com/office/drawing/2014/main" id="{0592A8EF-D302-0031-5F37-9FF97E264B94}"/>
            </a:ext>
          </a:extLst>
        </xdr:cNvPr>
        <xdr:cNvGrpSpPr/>
      </xdr:nvGrpSpPr>
      <xdr:grpSpPr>
        <a:xfrm>
          <a:off x="10056473" y="544284"/>
          <a:ext cx="14463598" cy="12567781"/>
          <a:chOff x="9603438" y="0"/>
          <a:chExt cx="13886931" cy="12236825"/>
        </a:xfrm>
      </xdr:grpSpPr>
      <xdr:pic>
        <xdr:nvPicPr>
          <xdr:cNvPr id="2" name="그림 1">
            <a:extLst>
              <a:ext uri="{FF2B5EF4-FFF2-40B4-BE49-F238E27FC236}">
                <a16:creationId xmlns:a16="http://schemas.microsoft.com/office/drawing/2014/main" id="{3950B837-0173-B834-F3CF-969836F957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6640733" y="11207"/>
            <a:ext cx="6849636" cy="12225618"/>
          </a:xfrm>
          <a:prstGeom prst="rect">
            <a:avLst/>
          </a:prstGeom>
        </xdr:spPr>
      </xdr:pic>
      <xdr:pic>
        <xdr:nvPicPr>
          <xdr:cNvPr id="5" name="그림 4">
            <a:extLst>
              <a:ext uri="{FF2B5EF4-FFF2-40B4-BE49-F238E27FC236}">
                <a16:creationId xmlns:a16="http://schemas.microsoft.com/office/drawing/2014/main" id="{0C375F52-FD34-E4E4-873D-704A91CB35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03438" y="0"/>
            <a:ext cx="6859458" cy="122368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kr.playblackdesert.com/ko-KR/Forum/ForumTopic/Detail?_topicNo=28950&amp;_categoryNo=101&amp;_searchType=3&amp;_searchText=%ec%9d%b5%ec%8a%a4%ed%8a%b8%eb%a6%bc&amp;_sortType=1&amp;_orderType=False&amp;_bigPageNo=5&amp;_pageNo=1&amp;_pageSize=25&amp;_searchDay=0&amp;_forumListType=0" TargetMode="External"/><Relationship Id="rId1" Type="http://schemas.openxmlformats.org/officeDocument/2006/relationships/hyperlink" Target="https://www.kr.playblackdesert.com/ko-KR/Forum/ForumTopic/Detail?_topicNo=28919&amp;_categoryNo=101&amp;_searchType=3&amp;_searchText=%ec%9d%b5%ec%8a%a4%ed%8a%b8%eb%a6%bc&amp;_sortType=1&amp;_orderType=False&amp;_bigPageNo=5&amp;_pageNo=1&amp;_pageSize=25&amp;_searchDay=0&amp;_forumListType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7DD9C-A481-4806-B036-09C0AED316E3}">
  <dimension ref="A1:AO69"/>
  <sheetViews>
    <sheetView showGridLines="0" tabSelected="1" zoomScale="70" zoomScaleNormal="70" workbookViewId="0">
      <selection activeCell="M42" sqref="M42"/>
    </sheetView>
  </sheetViews>
  <sheetFormatPr defaultRowHeight="15" x14ac:dyDescent="0.3"/>
  <cols>
    <col min="1" max="6" width="9" style="1"/>
    <col min="7" max="7" width="9.5" style="1" bestFit="1" customWidth="1"/>
    <col min="8" max="9" width="9" style="1"/>
    <col min="10" max="10" width="9" style="2"/>
    <col min="11" max="16384" width="9" style="1"/>
  </cols>
  <sheetData>
    <row r="1" spans="1:37" x14ac:dyDescent="0.3">
      <c r="A1" s="101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</row>
    <row r="2" spans="1:37" x14ac:dyDescent="0.3">
      <c r="A2" s="101"/>
      <c r="B2" s="101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</row>
    <row r="3" spans="1:37" x14ac:dyDescent="0.3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</row>
    <row r="4" spans="1:37" ht="15.75" thickBot="1" x14ac:dyDescent="0.35">
      <c r="A4" s="101"/>
      <c r="B4" s="3"/>
      <c r="C4" s="9"/>
      <c r="D4" s="9"/>
      <c r="E4" s="9"/>
      <c r="F4" s="9"/>
      <c r="G4" s="9"/>
      <c r="H4" s="9"/>
      <c r="I4" s="9"/>
      <c r="J4" s="3"/>
      <c r="K4" s="9"/>
      <c r="L4" s="9"/>
      <c r="M4" s="9"/>
      <c r="N4" s="9"/>
      <c r="O4" s="13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101"/>
    </row>
    <row r="5" spans="1:37" x14ac:dyDescent="0.3">
      <c r="A5" s="101"/>
      <c r="B5" s="3"/>
      <c r="C5" s="110" t="s">
        <v>32</v>
      </c>
      <c r="D5" s="111"/>
      <c r="E5" s="111"/>
      <c r="F5" s="111"/>
      <c r="G5" s="111"/>
      <c r="H5" s="111"/>
      <c r="I5" s="111"/>
      <c r="J5" s="111"/>
      <c r="K5" s="111"/>
      <c r="L5" s="111"/>
      <c r="M5" s="111"/>
      <c r="N5" s="112"/>
      <c r="O5" s="13"/>
      <c r="P5" s="9" t="s">
        <v>20</v>
      </c>
      <c r="R5" s="10" t="s">
        <v>20</v>
      </c>
      <c r="S5" s="10" t="s">
        <v>21</v>
      </c>
      <c r="T5" s="10" t="s">
        <v>18</v>
      </c>
      <c r="U5" s="10" t="s">
        <v>22</v>
      </c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01"/>
    </row>
    <row r="6" spans="1:37" x14ac:dyDescent="0.3">
      <c r="A6" s="101"/>
      <c r="B6" s="3"/>
      <c r="C6" s="113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5"/>
      <c r="O6" s="13"/>
      <c r="P6" s="9" t="s">
        <v>21</v>
      </c>
      <c r="R6" s="3">
        <v>50</v>
      </c>
      <c r="S6" s="3">
        <v>50</v>
      </c>
      <c r="T6" s="3">
        <v>50</v>
      </c>
      <c r="U6" s="3">
        <v>50</v>
      </c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01"/>
    </row>
    <row r="7" spans="1:37" x14ac:dyDescent="0.3">
      <c r="A7" s="101"/>
      <c r="B7" s="3"/>
      <c r="C7" s="30" t="s">
        <v>8</v>
      </c>
      <c r="D7" s="31"/>
      <c r="E7" s="32"/>
      <c r="F7" s="33" t="s">
        <v>37</v>
      </c>
      <c r="G7" s="31"/>
      <c r="H7" s="32"/>
      <c r="I7" s="33" t="s">
        <v>27</v>
      </c>
      <c r="J7" s="31"/>
      <c r="K7" s="32"/>
      <c r="L7" s="33" t="s">
        <v>17</v>
      </c>
      <c r="M7" s="31"/>
      <c r="N7" s="58"/>
      <c r="O7" s="13"/>
      <c r="P7" s="9" t="s">
        <v>18</v>
      </c>
      <c r="R7" s="3">
        <v>125</v>
      </c>
      <c r="S7" s="3">
        <v>125</v>
      </c>
      <c r="T7" s="3">
        <v>125</v>
      </c>
      <c r="U7" s="3">
        <v>125</v>
      </c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101"/>
    </row>
    <row r="8" spans="1:37" x14ac:dyDescent="0.3">
      <c r="A8" s="101"/>
      <c r="B8" s="3"/>
      <c r="C8" s="30"/>
      <c r="D8" s="31"/>
      <c r="E8" s="32"/>
      <c r="F8" s="33"/>
      <c r="G8" s="31"/>
      <c r="H8" s="32"/>
      <c r="I8" s="33"/>
      <c r="J8" s="31"/>
      <c r="K8" s="32"/>
      <c r="L8" s="33"/>
      <c r="M8" s="31"/>
      <c r="N8" s="58"/>
      <c r="O8" s="13"/>
      <c r="P8" s="9" t="s">
        <v>22</v>
      </c>
      <c r="R8" s="3">
        <v>150</v>
      </c>
      <c r="S8" s="3">
        <v>150</v>
      </c>
      <c r="T8" s="3">
        <v>150</v>
      </c>
      <c r="U8" s="3">
        <v>150</v>
      </c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01"/>
    </row>
    <row r="9" spans="1:37" x14ac:dyDescent="0.3">
      <c r="A9" s="101"/>
      <c r="B9" s="3"/>
      <c r="C9" s="34">
        <v>0</v>
      </c>
      <c r="D9" s="35"/>
      <c r="E9" s="36"/>
      <c r="F9" s="37">
        <v>0</v>
      </c>
      <c r="G9" s="35"/>
      <c r="H9" s="36"/>
      <c r="I9" s="37">
        <v>7</v>
      </c>
      <c r="J9" s="35"/>
      <c r="K9" s="36"/>
      <c r="L9" s="35">
        <v>0</v>
      </c>
      <c r="M9" s="35"/>
      <c r="N9" s="59"/>
      <c r="O9" s="13"/>
      <c r="P9" s="9"/>
      <c r="R9" s="3">
        <v>300</v>
      </c>
      <c r="S9" s="3">
        <v>300</v>
      </c>
      <c r="T9" s="3">
        <v>300</v>
      </c>
      <c r="U9" s="3">
        <v>300</v>
      </c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101"/>
    </row>
    <row r="10" spans="1:37" x14ac:dyDescent="0.3">
      <c r="A10" s="101"/>
      <c r="B10" s="3"/>
      <c r="C10" s="34"/>
      <c r="D10" s="35"/>
      <c r="E10" s="36"/>
      <c r="F10" s="37"/>
      <c r="G10" s="35"/>
      <c r="H10" s="36"/>
      <c r="I10" s="37"/>
      <c r="J10" s="35"/>
      <c r="K10" s="36"/>
      <c r="L10" s="35"/>
      <c r="M10" s="35"/>
      <c r="N10" s="59"/>
      <c r="O10" s="13"/>
      <c r="P10" s="9"/>
      <c r="R10" s="3">
        <v>40</v>
      </c>
      <c r="S10" s="3">
        <v>40</v>
      </c>
      <c r="T10" s="3">
        <v>50</v>
      </c>
      <c r="U10" s="3">
        <v>50</v>
      </c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101"/>
    </row>
    <row r="11" spans="1:37" x14ac:dyDescent="0.3">
      <c r="A11" s="101"/>
      <c r="B11" s="3"/>
      <c r="C11" s="30" t="s">
        <v>30</v>
      </c>
      <c r="D11" s="31"/>
      <c r="E11" s="32"/>
      <c r="F11" s="33" t="s">
        <v>7</v>
      </c>
      <c r="G11" s="31"/>
      <c r="H11" s="32"/>
      <c r="I11" s="33" t="s">
        <v>33</v>
      </c>
      <c r="J11" s="31"/>
      <c r="K11" s="32"/>
      <c r="L11" s="31" t="s">
        <v>6</v>
      </c>
      <c r="M11" s="31"/>
      <c r="N11" s="58"/>
      <c r="O11" s="13"/>
      <c r="P11" s="9"/>
      <c r="R11" s="3">
        <v>80</v>
      </c>
      <c r="S11" s="3">
        <v>80</v>
      </c>
      <c r="T11" s="3">
        <v>125</v>
      </c>
      <c r="U11" s="3">
        <v>125</v>
      </c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101"/>
    </row>
    <row r="12" spans="1:37" ht="17.25" customHeight="1" x14ac:dyDescent="0.3">
      <c r="A12" s="101"/>
      <c r="B12" s="3"/>
      <c r="C12" s="30"/>
      <c r="D12" s="31"/>
      <c r="E12" s="32"/>
      <c r="F12" s="33"/>
      <c r="G12" s="31"/>
      <c r="H12" s="32"/>
      <c r="I12" s="33"/>
      <c r="J12" s="31"/>
      <c r="K12" s="32"/>
      <c r="L12" s="31"/>
      <c r="M12" s="31"/>
      <c r="N12" s="58"/>
      <c r="O12" s="13"/>
      <c r="P12" s="9"/>
      <c r="R12" s="3">
        <v>30</v>
      </c>
      <c r="S12" s="3">
        <v>30</v>
      </c>
      <c r="T12" s="3">
        <v>30</v>
      </c>
      <c r="U12" s="3">
        <v>30</v>
      </c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101"/>
    </row>
    <row r="13" spans="1:37" x14ac:dyDescent="0.3">
      <c r="A13" s="101"/>
      <c r="B13" s="3"/>
      <c r="C13" s="34">
        <v>0</v>
      </c>
      <c r="D13" s="35"/>
      <c r="E13" s="36"/>
      <c r="F13" s="37">
        <v>0</v>
      </c>
      <c r="G13" s="35"/>
      <c r="H13" s="36"/>
      <c r="I13" s="37">
        <v>1</v>
      </c>
      <c r="J13" s="35"/>
      <c r="K13" s="36"/>
      <c r="L13" s="35">
        <v>6</v>
      </c>
      <c r="M13" s="35"/>
      <c r="N13" s="59"/>
      <c r="O13" s="13"/>
      <c r="P13" s="9"/>
      <c r="R13" s="3">
        <v>30</v>
      </c>
      <c r="S13" s="3">
        <v>30</v>
      </c>
      <c r="T13" s="3">
        <v>30</v>
      </c>
      <c r="U13" s="3">
        <v>30</v>
      </c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101"/>
    </row>
    <row r="14" spans="1:37" ht="16.5" customHeight="1" x14ac:dyDescent="0.3">
      <c r="A14" s="101"/>
      <c r="B14" s="3"/>
      <c r="C14" s="34"/>
      <c r="D14" s="35"/>
      <c r="E14" s="36"/>
      <c r="F14" s="37"/>
      <c r="G14" s="35"/>
      <c r="H14" s="36"/>
      <c r="I14" s="37"/>
      <c r="J14" s="35"/>
      <c r="K14" s="36"/>
      <c r="L14" s="35"/>
      <c r="M14" s="35"/>
      <c r="N14" s="59"/>
      <c r="O14" s="13"/>
      <c r="P14" s="9"/>
      <c r="R14" s="3">
        <v>60</v>
      </c>
      <c r="S14" s="3">
        <v>60</v>
      </c>
      <c r="T14" s="3">
        <v>125</v>
      </c>
      <c r="U14" s="3">
        <v>125</v>
      </c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101"/>
    </row>
    <row r="15" spans="1:37" ht="16.5" customHeight="1" x14ac:dyDescent="0.3">
      <c r="A15" s="101"/>
      <c r="B15" s="3"/>
      <c r="C15" s="30" t="s">
        <v>0</v>
      </c>
      <c r="D15" s="31"/>
      <c r="E15" s="32"/>
      <c r="F15" s="33" t="s">
        <v>34</v>
      </c>
      <c r="G15" s="31"/>
      <c r="H15" s="32"/>
      <c r="I15" s="33" t="s">
        <v>29</v>
      </c>
      <c r="J15" s="31"/>
      <c r="K15" s="32"/>
      <c r="L15" s="31" t="s">
        <v>35</v>
      </c>
      <c r="M15" s="31"/>
      <c r="N15" s="58"/>
      <c r="O15" s="13"/>
      <c r="P15" s="9"/>
      <c r="R15" s="3">
        <v>200</v>
      </c>
      <c r="S15" s="3">
        <v>200</v>
      </c>
      <c r="T15" s="3">
        <v>300</v>
      </c>
      <c r="U15" s="3">
        <v>300</v>
      </c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101"/>
    </row>
    <row r="16" spans="1:37" ht="17.25" customHeight="1" x14ac:dyDescent="0.3">
      <c r="A16" s="101"/>
      <c r="B16" s="3"/>
      <c r="C16" s="30"/>
      <c r="D16" s="31"/>
      <c r="E16" s="32"/>
      <c r="F16" s="33"/>
      <c r="G16" s="31"/>
      <c r="H16" s="32"/>
      <c r="I16" s="33"/>
      <c r="J16" s="31"/>
      <c r="K16" s="32"/>
      <c r="L16" s="31"/>
      <c r="M16" s="31"/>
      <c r="N16" s="58"/>
      <c r="O16" s="13"/>
      <c r="P16" s="9"/>
      <c r="R16" s="3">
        <v>45</v>
      </c>
      <c r="S16" s="3">
        <v>45</v>
      </c>
      <c r="T16" s="3">
        <v>45</v>
      </c>
      <c r="U16" s="3">
        <v>45</v>
      </c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101"/>
    </row>
    <row r="17" spans="1:41" ht="16.5" customHeight="1" x14ac:dyDescent="0.3">
      <c r="A17" s="101"/>
      <c r="B17" s="3"/>
      <c r="C17" s="34">
        <v>8</v>
      </c>
      <c r="D17" s="35"/>
      <c r="E17" s="36"/>
      <c r="F17" s="37">
        <v>5</v>
      </c>
      <c r="G17" s="35"/>
      <c r="H17" s="36"/>
      <c r="I17" s="37">
        <v>9</v>
      </c>
      <c r="J17" s="35"/>
      <c r="K17" s="36"/>
      <c r="L17" s="35">
        <v>12</v>
      </c>
      <c r="M17" s="35"/>
      <c r="N17" s="59"/>
      <c r="O17" s="13"/>
      <c r="P17" s="9"/>
      <c r="R17" s="3">
        <v>60</v>
      </c>
      <c r="S17" s="3">
        <v>60</v>
      </c>
      <c r="T17" s="3">
        <v>60</v>
      </c>
      <c r="U17" s="3">
        <v>60</v>
      </c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101"/>
    </row>
    <row r="18" spans="1:41" ht="17.25" customHeight="1" x14ac:dyDescent="0.3">
      <c r="A18" s="101"/>
      <c r="B18" s="3"/>
      <c r="C18" s="34"/>
      <c r="D18" s="35"/>
      <c r="E18" s="36"/>
      <c r="F18" s="37"/>
      <c r="G18" s="35"/>
      <c r="H18" s="36"/>
      <c r="I18" s="37"/>
      <c r="J18" s="35"/>
      <c r="K18" s="36"/>
      <c r="L18" s="35"/>
      <c r="M18" s="35"/>
      <c r="N18" s="59"/>
      <c r="O18" s="13"/>
      <c r="P18" s="9"/>
      <c r="R18" s="3">
        <v>60</v>
      </c>
      <c r="S18" s="3">
        <v>60</v>
      </c>
      <c r="T18" s="3">
        <v>125</v>
      </c>
      <c r="U18" s="3">
        <v>125</v>
      </c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101"/>
      <c r="AN18" s="35"/>
      <c r="AO18" s="35"/>
    </row>
    <row r="19" spans="1:41" x14ac:dyDescent="0.3">
      <c r="A19" s="101"/>
      <c r="B19" s="3"/>
      <c r="C19" s="30" t="s">
        <v>4</v>
      </c>
      <c r="D19" s="31"/>
      <c r="E19" s="32"/>
      <c r="F19" s="33" t="s">
        <v>3</v>
      </c>
      <c r="G19" s="31"/>
      <c r="H19" s="32"/>
      <c r="I19" s="33" t="s">
        <v>1</v>
      </c>
      <c r="J19" s="31"/>
      <c r="K19" s="31"/>
      <c r="L19" s="81" t="str">
        <f>F32</f>
        <v>용맹</v>
      </c>
      <c r="M19" s="82"/>
      <c r="N19" s="83"/>
      <c r="O19" s="13"/>
      <c r="P19" s="9"/>
      <c r="R19" s="3">
        <v>200</v>
      </c>
      <c r="S19" s="3">
        <v>200</v>
      </c>
      <c r="T19" s="3">
        <v>300</v>
      </c>
      <c r="U19" s="3">
        <v>300</v>
      </c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101"/>
    </row>
    <row r="20" spans="1:41" x14ac:dyDescent="0.3">
      <c r="A20" s="101"/>
      <c r="B20" s="3"/>
      <c r="C20" s="30"/>
      <c r="D20" s="31"/>
      <c r="E20" s="32"/>
      <c r="F20" s="33"/>
      <c r="G20" s="31"/>
      <c r="H20" s="32"/>
      <c r="I20" s="33"/>
      <c r="J20" s="31"/>
      <c r="K20" s="31"/>
      <c r="L20" s="84"/>
      <c r="M20" s="85"/>
      <c r="N20" s="86"/>
      <c r="O20" s="13"/>
      <c r="P20" s="9"/>
      <c r="R20" s="3">
        <v>180</v>
      </c>
      <c r="S20" s="3">
        <v>180</v>
      </c>
      <c r="T20" s="3">
        <v>180</v>
      </c>
      <c r="U20" s="3">
        <v>180</v>
      </c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101"/>
    </row>
    <row r="21" spans="1:41" x14ac:dyDescent="0.3">
      <c r="A21" s="101"/>
      <c r="B21" s="3"/>
      <c r="C21" s="34">
        <v>3</v>
      </c>
      <c r="D21" s="35"/>
      <c r="E21" s="36"/>
      <c r="F21" s="37">
        <v>2</v>
      </c>
      <c r="G21" s="35"/>
      <c r="H21" s="36"/>
      <c r="I21" s="37">
        <v>11</v>
      </c>
      <c r="J21" s="35"/>
      <c r="K21" s="35"/>
      <c r="L21" s="84"/>
      <c r="M21" s="85"/>
      <c r="N21" s="86"/>
      <c r="O21" s="13"/>
      <c r="P21" s="9"/>
      <c r="R21" s="3">
        <v>180</v>
      </c>
      <c r="S21" s="3">
        <v>180</v>
      </c>
      <c r="T21" s="3">
        <v>180</v>
      </c>
      <c r="U21" s="3">
        <v>180</v>
      </c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101"/>
    </row>
    <row r="22" spans="1:41" x14ac:dyDescent="0.3">
      <c r="A22" s="101"/>
      <c r="B22" s="3"/>
      <c r="C22" s="34"/>
      <c r="D22" s="35"/>
      <c r="E22" s="36"/>
      <c r="F22" s="37"/>
      <c r="G22" s="35"/>
      <c r="H22" s="36"/>
      <c r="I22" s="37"/>
      <c r="J22" s="35"/>
      <c r="K22" s="35"/>
      <c r="L22" s="84"/>
      <c r="M22" s="85"/>
      <c r="N22" s="86"/>
      <c r="O22" s="13"/>
      <c r="P22" s="9"/>
      <c r="R22" s="3">
        <v>180</v>
      </c>
      <c r="S22" s="3">
        <v>180</v>
      </c>
      <c r="T22" s="3">
        <v>210</v>
      </c>
      <c r="U22" s="3">
        <v>180</v>
      </c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101"/>
    </row>
    <row r="23" spans="1:41" ht="15" customHeight="1" thickBot="1" x14ac:dyDescent="0.35">
      <c r="A23" s="101"/>
      <c r="B23" s="3"/>
      <c r="C23" s="42" t="s">
        <v>36</v>
      </c>
      <c r="D23" s="43"/>
      <c r="E23" s="44"/>
      <c r="F23" s="45" t="s">
        <v>5</v>
      </c>
      <c r="G23" s="43"/>
      <c r="H23" s="44"/>
      <c r="I23" s="46" t="s">
        <v>38</v>
      </c>
      <c r="J23" s="47"/>
      <c r="K23" s="48"/>
      <c r="L23" s="87" t="str">
        <f>IF(J54=0,"제작 가능","재료 부족")</f>
        <v>재료 부족</v>
      </c>
      <c r="M23" s="88"/>
      <c r="N23" s="89"/>
      <c r="O23" s="13"/>
      <c r="P23" s="9"/>
      <c r="R23" s="3">
        <v>144</v>
      </c>
      <c r="S23" s="3">
        <v>144</v>
      </c>
      <c r="T23" s="3">
        <v>144</v>
      </c>
      <c r="U23" s="3">
        <v>170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101"/>
    </row>
    <row r="24" spans="1:41" ht="16.5" customHeight="1" x14ac:dyDescent="0.3">
      <c r="A24" s="101"/>
      <c r="B24" s="3"/>
      <c r="C24" s="30"/>
      <c r="D24" s="31"/>
      <c r="E24" s="32"/>
      <c r="F24" s="33"/>
      <c r="G24" s="31"/>
      <c r="H24" s="32"/>
      <c r="I24" s="49"/>
      <c r="J24" s="50"/>
      <c r="K24" s="51"/>
      <c r="L24" s="90"/>
      <c r="M24" s="91"/>
      <c r="N24" s="92"/>
      <c r="O24" s="13"/>
      <c r="P24" s="9"/>
      <c r="R24" s="3">
        <v>42</v>
      </c>
      <c r="S24" s="3">
        <v>50</v>
      </c>
      <c r="T24" s="3">
        <v>42</v>
      </c>
      <c r="U24" s="3">
        <v>42</v>
      </c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101"/>
    </row>
    <row r="25" spans="1:41" ht="17.25" customHeight="1" x14ac:dyDescent="0.3">
      <c r="A25" s="101"/>
      <c r="B25" s="3"/>
      <c r="C25" s="34">
        <v>10</v>
      </c>
      <c r="D25" s="35"/>
      <c r="E25" s="36"/>
      <c r="F25" s="37">
        <v>4</v>
      </c>
      <c r="G25" s="35"/>
      <c r="H25" s="36"/>
      <c r="I25" s="52" t="str">
        <f>IF(D31&lt;=2,"무역선","구축함")</f>
        <v>구축함</v>
      </c>
      <c r="J25" s="53"/>
      <c r="K25" s="54"/>
      <c r="L25" s="90"/>
      <c r="M25" s="91"/>
      <c r="N25" s="92"/>
      <c r="O25" s="13"/>
      <c r="P25" s="9"/>
      <c r="R25" s="3">
        <v>35</v>
      </c>
      <c r="S25" s="3">
        <v>30</v>
      </c>
      <c r="T25" s="3">
        <v>30</v>
      </c>
      <c r="U25" s="3">
        <v>30</v>
      </c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101"/>
    </row>
    <row r="26" spans="1:41" ht="16.5" customHeight="1" thickBot="1" x14ac:dyDescent="0.35">
      <c r="A26" s="101"/>
      <c r="B26" s="3"/>
      <c r="C26" s="38"/>
      <c r="D26" s="39"/>
      <c r="E26" s="40"/>
      <c r="F26" s="41"/>
      <c r="G26" s="39"/>
      <c r="H26" s="40"/>
      <c r="I26" s="55"/>
      <c r="J26" s="56"/>
      <c r="K26" s="57"/>
      <c r="L26" s="87"/>
      <c r="M26" s="88"/>
      <c r="N26" s="89"/>
      <c r="O26" s="13"/>
      <c r="P26" s="9"/>
      <c r="R26" s="3">
        <v>35</v>
      </c>
      <c r="S26" s="3">
        <v>30</v>
      </c>
      <c r="T26" s="3">
        <v>30</v>
      </c>
      <c r="U26" s="3">
        <v>30</v>
      </c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101"/>
    </row>
    <row r="27" spans="1:41" x14ac:dyDescent="0.3">
      <c r="A27" s="101"/>
      <c r="B27" s="3"/>
      <c r="C27" s="9"/>
      <c r="D27" s="9"/>
      <c r="E27" s="9"/>
      <c r="F27" s="9"/>
      <c r="G27" s="9"/>
      <c r="H27" s="9"/>
      <c r="I27" s="9"/>
      <c r="J27" s="3"/>
      <c r="K27" s="9"/>
      <c r="L27" s="9"/>
      <c r="M27" s="9"/>
      <c r="N27" s="9"/>
      <c r="O27" s="13"/>
      <c r="P27" s="9"/>
      <c r="Q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101"/>
    </row>
    <row r="28" spans="1:41" ht="15.75" thickBot="1" x14ac:dyDescent="0.35">
      <c r="A28" s="101"/>
      <c r="B28" s="3"/>
      <c r="C28" s="9"/>
      <c r="D28" s="9"/>
      <c r="E28" s="9"/>
      <c r="F28" s="9"/>
      <c r="G28" s="9"/>
      <c r="H28" s="9"/>
      <c r="I28" s="9"/>
      <c r="J28" s="3"/>
      <c r="K28" s="9"/>
      <c r="L28" s="9"/>
      <c r="M28" s="9"/>
      <c r="N28" s="9"/>
      <c r="O28" s="13"/>
      <c r="P28" s="9"/>
      <c r="Q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101"/>
    </row>
    <row r="29" spans="1:41" x14ac:dyDescent="0.3">
      <c r="A29" s="101"/>
      <c r="B29" s="3"/>
      <c r="C29" s="71" t="s">
        <v>26</v>
      </c>
      <c r="D29" s="72"/>
      <c r="E29" s="72"/>
      <c r="F29" s="72"/>
      <c r="G29" s="72"/>
      <c r="H29" s="72"/>
      <c r="I29" s="72"/>
      <c r="J29" s="73"/>
      <c r="K29" s="9"/>
      <c r="L29" s="9"/>
      <c r="M29" s="9"/>
      <c r="N29" s="9"/>
      <c r="O29" s="13"/>
      <c r="P29" s="9"/>
      <c r="Q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101"/>
    </row>
    <row r="30" spans="1:41" ht="15.75" customHeight="1" thickBot="1" x14ac:dyDescent="0.35">
      <c r="A30" s="101"/>
      <c r="B30" s="3"/>
      <c r="C30" s="74"/>
      <c r="D30" s="75"/>
      <c r="E30" s="75"/>
      <c r="F30" s="75"/>
      <c r="G30" s="75"/>
      <c r="H30" s="75"/>
      <c r="I30" s="75"/>
      <c r="J30" s="76"/>
      <c r="K30" s="9"/>
      <c r="L30" s="9"/>
      <c r="M30" s="9"/>
      <c r="N30" s="9"/>
      <c r="O30" s="13"/>
      <c r="P30" s="9"/>
      <c r="Q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101"/>
    </row>
    <row r="31" spans="1:41" ht="15" customHeight="1" x14ac:dyDescent="0.3">
      <c r="A31" s="101"/>
      <c r="B31" s="3"/>
      <c r="C31" s="4"/>
      <c r="D31" s="116">
        <f>IF(F32="점진",1,IF(F32="균형",2,IF(F32="비상",3,IF(F32="용맹",4,0))))</f>
        <v>4</v>
      </c>
      <c r="E31" s="116"/>
      <c r="F31" s="99" t="s">
        <v>23</v>
      </c>
      <c r="G31" s="99"/>
      <c r="H31" s="66"/>
      <c r="I31" s="66"/>
      <c r="J31" s="67"/>
      <c r="K31" s="9"/>
      <c r="L31" s="9"/>
      <c r="M31" s="9"/>
      <c r="N31" s="9"/>
      <c r="O31" s="13"/>
      <c r="P31" s="9"/>
      <c r="Q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101"/>
    </row>
    <row r="32" spans="1:41" ht="15.75" customHeight="1" thickBot="1" x14ac:dyDescent="0.35">
      <c r="A32" s="101"/>
      <c r="B32" s="3"/>
      <c r="C32" s="11"/>
      <c r="D32" s="106" t="s">
        <v>19</v>
      </c>
      <c r="E32" s="106"/>
      <c r="F32" s="105" t="s">
        <v>46</v>
      </c>
      <c r="G32" s="105"/>
      <c r="H32" s="68" t="s">
        <v>24</v>
      </c>
      <c r="I32" s="68"/>
      <c r="J32" s="5" t="s">
        <v>25</v>
      </c>
      <c r="K32" s="9"/>
      <c r="L32" s="9"/>
      <c r="M32" s="9"/>
      <c r="N32" s="9"/>
      <c r="O32" s="13"/>
      <c r="P32" s="9"/>
      <c r="Q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101"/>
    </row>
    <row r="33" spans="1:37" ht="16.5" customHeight="1" thickTop="1" thickBot="1" x14ac:dyDescent="0.35">
      <c r="A33" s="101"/>
      <c r="B33" s="3"/>
      <c r="C33" s="34" t="s">
        <v>10</v>
      </c>
      <c r="D33" s="107" t="s">
        <v>9</v>
      </c>
      <c r="E33" s="107"/>
      <c r="F33" s="26">
        <f>IF(D31&lt;=2,R6,T6)</f>
        <v>50</v>
      </c>
      <c r="G33" s="27"/>
      <c r="H33" s="69">
        <f>I13</f>
        <v>1</v>
      </c>
      <c r="I33" s="70"/>
      <c r="J33" s="6">
        <f>IF(F33-H33&lt;=0,0,F33-H33)</f>
        <v>49</v>
      </c>
      <c r="K33" s="9"/>
      <c r="L33" s="9"/>
      <c r="M33" s="9"/>
      <c r="N33" s="9"/>
      <c r="O33" s="13"/>
      <c r="P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101"/>
    </row>
    <row r="34" spans="1:37" ht="16.5" thickTop="1" thickBot="1" x14ac:dyDescent="0.35">
      <c r="A34" s="101"/>
      <c r="B34" s="3"/>
      <c r="C34" s="34"/>
      <c r="D34" s="108" t="s">
        <v>3</v>
      </c>
      <c r="E34" s="108"/>
      <c r="F34" s="28">
        <f>IF(D31&lt;=2,R7,T7)</f>
        <v>125</v>
      </c>
      <c r="G34" s="29"/>
      <c r="H34" s="13">
        <f>F21</f>
        <v>2</v>
      </c>
      <c r="I34" s="19"/>
      <c r="J34" s="6">
        <f>IF(F34-H34&lt;=0,0,F34-H34)</f>
        <v>123</v>
      </c>
      <c r="K34" s="9"/>
      <c r="L34" s="9"/>
      <c r="M34" s="9"/>
      <c r="N34" s="9"/>
      <c r="O34" s="13"/>
      <c r="P34" s="9"/>
      <c r="Q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101"/>
    </row>
    <row r="35" spans="1:37" ht="16.5" thickTop="1" thickBot="1" x14ac:dyDescent="0.35">
      <c r="A35" s="101"/>
      <c r="B35" s="3"/>
      <c r="C35" s="34"/>
      <c r="D35" s="108" t="s">
        <v>4</v>
      </c>
      <c r="E35" s="108"/>
      <c r="F35" s="28">
        <f>IF(D31&lt;=2,R8,T8)</f>
        <v>150</v>
      </c>
      <c r="G35" s="29"/>
      <c r="H35" s="13">
        <f>C21</f>
        <v>3</v>
      </c>
      <c r="I35" s="19"/>
      <c r="J35" s="6">
        <f t="shared" ref="J35:J36" si="0">IF(F35-H35&lt;=0,0,F35-H35)</f>
        <v>147</v>
      </c>
      <c r="K35" s="9"/>
      <c r="L35" s="9"/>
      <c r="M35" s="9"/>
      <c r="N35" s="9"/>
      <c r="O35" s="13"/>
      <c r="P35" s="9"/>
      <c r="Q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101"/>
    </row>
    <row r="36" spans="1:37" ht="16.5" thickTop="1" thickBot="1" x14ac:dyDescent="0.35">
      <c r="A36" s="101"/>
      <c r="B36" s="3"/>
      <c r="C36" s="34"/>
      <c r="D36" s="109" t="s">
        <v>5</v>
      </c>
      <c r="E36" s="109"/>
      <c r="F36" s="93">
        <f>IF(D31&lt;=2,R9,T9)</f>
        <v>300</v>
      </c>
      <c r="G36" s="94"/>
      <c r="H36" s="13">
        <f>F25</f>
        <v>4</v>
      </c>
      <c r="I36" s="19"/>
      <c r="J36" s="6">
        <f t="shared" si="0"/>
        <v>296</v>
      </c>
      <c r="K36" s="9"/>
      <c r="L36" s="9"/>
      <c r="M36" s="9"/>
      <c r="N36" s="9"/>
      <c r="O36" s="13"/>
      <c r="P36" s="9"/>
      <c r="Q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101"/>
    </row>
    <row r="37" spans="1:37" ht="16.5" thickTop="1" thickBot="1" x14ac:dyDescent="0.35">
      <c r="A37" s="101"/>
      <c r="B37" s="3"/>
      <c r="C37" s="64" t="s">
        <v>11</v>
      </c>
      <c r="D37" s="100" t="s">
        <v>9</v>
      </c>
      <c r="E37" s="100"/>
      <c r="F37" s="26">
        <f>IF(D31&lt;=2,R10,T10)</f>
        <v>50</v>
      </c>
      <c r="G37" s="27"/>
      <c r="H37" s="77">
        <f>H33</f>
        <v>1</v>
      </c>
      <c r="I37" s="78"/>
      <c r="J37" s="6">
        <f>IF(F33+F37-H37&lt;=0,0,F33+F37-H37)</f>
        <v>99</v>
      </c>
      <c r="K37" s="9"/>
      <c r="L37" s="9"/>
      <c r="M37" s="9"/>
      <c r="N37" s="9"/>
      <c r="O37" s="13"/>
      <c r="P37" s="9"/>
      <c r="Q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101"/>
    </row>
    <row r="38" spans="1:37" ht="16.5" thickTop="1" thickBot="1" x14ac:dyDescent="0.35">
      <c r="A38" s="101"/>
      <c r="B38" s="3"/>
      <c r="C38" s="34"/>
      <c r="D38" s="102" t="s">
        <v>3</v>
      </c>
      <c r="E38" s="102"/>
      <c r="F38" s="28">
        <f>IF(D31&lt;=2,R11,T11)</f>
        <v>125</v>
      </c>
      <c r="G38" s="29"/>
      <c r="H38" s="60">
        <f>H34</f>
        <v>2</v>
      </c>
      <c r="I38" s="61"/>
      <c r="J38" s="6">
        <f>IF(F34+F38-H38&lt;=0,0,F34+F38-H38)</f>
        <v>248</v>
      </c>
      <c r="K38" s="9"/>
      <c r="L38" s="9"/>
      <c r="M38" s="9"/>
      <c r="N38" s="9"/>
      <c r="O38" s="13"/>
      <c r="P38" s="9"/>
      <c r="Q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101"/>
    </row>
    <row r="39" spans="1:37" ht="17.25" customHeight="1" thickTop="1" thickBot="1" x14ac:dyDescent="0.35">
      <c r="A39" s="101"/>
      <c r="B39" s="3"/>
      <c r="C39" s="34"/>
      <c r="D39" s="102" t="s">
        <v>44</v>
      </c>
      <c r="E39" s="102"/>
      <c r="F39" s="28">
        <f>IF(D31&lt;=2,R12,T12)</f>
        <v>30</v>
      </c>
      <c r="G39" s="29"/>
      <c r="H39" s="13">
        <f>F17</f>
        <v>5</v>
      </c>
      <c r="I39" s="19"/>
      <c r="J39" s="6">
        <f>IF(F39-H39&lt;=0,0,F39-H39)</f>
        <v>25</v>
      </c>
      <c r="K39" s="9"/>
      <c r="L39" s="9"/>
      <c r="M39" s="9"/>
      <c r="N39" s="9"/>
      <c r="O39" s="13"/>
      <c r="P39" s="9"/>
      <c r="Q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101"/>
    </row>
    <row r="40" spans="1:37" ht="16.5" thickTop="1" thickBot="1" x14ac:dyDescent="0.35">
      <c r="A40" s="101"/>
      <c r="B40" s="3"/>
      <c r="C40" s="65"/>
      <c r="D40" s="103" t="s">
        <v>6</v>
      </c>
      <c r="E40" s="103"/>
      <c r="F40" s="93">
        <f>IF(D31&lt;=2,R13,T13)</f>
        <v>30</v>
      </c>
      <c r="G40" s="94"/>
      <c r="H40" s="62">
        <f>L13</f>
        <v>6</v>
      </c>
      <c r="I40" s="63"/>
      <c r="J40" s="6">
        <f t="shared" ref="J40:J44" si="1">IF(F40-H40&lt;=0,0,F40-H40)</f>
        <v>24</v>
      </c>
      <c r="K40" s="9"/>
      <c r="L40" s="9"/>
      <c r="M40" s="9"/>
      <c r="N40" s="9"/>
      <c r="O40" s="13"/>
      <c r="P40" s="9"/>
      <c r="Q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101"/>
    </row>
    <row r="41" spans="1:37" ht="16.5" thickTop="1" thickBot="1" x14ac:dyDescent="0.35">
      <c r="A41" s="101"/>
      <c r="B41" s="3"/>
      <c r="C41" s="64" t="s">
        <v>12</v>
      </c>
      <c r="D41" s="104" t="s">
        <v>13</v>
      </c>
      <c r="E41" s="104"/>
      <c r="F41" s="26">
        <f>IF(D31&lt;=2,R14,T14)</f>
        <v>125</v>
      </c>
      <c r="G41" s="27"/>
      <c r="H41" s="79">
        <f>I9</f>
        <v>7</v>
      </c>
      <c r="I41" s="80"/>
      <c r="J41" s="6">
        <f t="shared" si="1"/>
        <v>118</v>
      </c>
      <c r="K41" s="9"/>
      <c r="L41" s="9"/>
      <c r="M41" s="9"/>
      <c r="N41" s="9"/>
      <c r="O41" s="13"/>
      <c r="P41" s="9"/>
      <c r="Q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101"/>
    </row>
    <row r="42" spans="1:37" ht="16.5" customHeight="1" thickTop="1" thickBot="1" x14ac:dyDescent="0.35">
      <c r="A42" s="101"/>
      <c r="B42" s="3"/>
      <c r="C42" s="34"/>
      <c r="D42" s="96" t="s">
        <v>0</v>
      </c>
      <c r="E42" s="96"/>
      <c r="F42" s="28">
        <f>IF(D31&lt;=2,R15,T15)</f>
        <v>300</v>
      </c>
      <c r="G42" s="29"/>
      <c r="H42" s="13">
        <f>C17</f>
        <v>8</v>
      </c>
      <c r="I42" s="19"/>
      <c r="J42" s="6">
        <f t="shared" si="1"/>
        <v>292</v>
      </c>
      <c r="K42" s="9"/>
      <c r="L42" s="9"/>
      <c r="M42" s="9"/>
      <c r="N42" s="9"/>
      <c r="O42" s="13"/>
      <c r="P42" s="9"/>
      <c r="Q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101"/>
    </row>
    <row r="43" spans="1:37" ht="16.5" customHeight="1" thickTop="1" thickBot="1" x14ac:dyDescent="0.35">
      <c r="A43" s="101"/>
      <c r="B43" s="3"/>
      <c r="C43" s="34"/>
      <c r="D43" s="96" t="s">
        <v>2</v>
      </c>
      <c r="E43" s="96"/>
      <c r="F43" s="28">
        <f>IF(D31&lt;=2,R16,T16)</f>
        <v>45</v>
      </c>
      <c r="G43" s="29"/>
      <c r="H43" s="13">
        <f>I17</f>
        <v>9</v>
      </c>
      <c r="I43" s="19"/>
      <c r="J43" s="6">
        <f t="shared" si="1"/>
        <v>36</v>
      </c>
      <c r="K43" s="9"/>
      <c r="L43" s="9"/>
      <c r="M43" s="9"/>
      <c r="N43" s="9"/>
      <c r="O43" s="13"/>
      <c r="P43" s="9"/>
      <c r="Q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101"/>
    </row>
    <row r="44" spans="1:37" ht="16.5" customHeight="1" thickTop="1" thickBot="1" x14ac:dyDescent="0.35">
      <c r="A44" s="101"/>
      <c r="B44" s="3"/>
      <c r="C44" s="65"/>
      <c r="D44" s="97" t="s">
        <v>45</v>
      </c>
      <c r="E44" s="97"/>
      <c r="F44" s="93">
        <f>IF(D31&lt;=2,R17,T17)</f>
        <v>60</v>
      </c>
      <c r="G44" s="94"/>
      <c r="H44" s="62">
        <f>C25</f>
        <v>10</v>
      </c>
      <c r="I44" s="63"/>
      <c r="J44" s="6">
        <f t="shared" si="1"/>
        <v>50</v>
      </c>
      <c r="K44" s="9"/>
      <c r="L44" s="9"/>
      <c r="M44" s="9"/>
      <c r="N44" s="9"/>
      <c r="O44" s="13"/>
      <c r="P44" s="9"/>
      <c r="Q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101"/>
    </row>
    <row r="45" spans="1:37" ht="16.5" customHeight="1" thickTop="1" thickBot="1" x14ac:dyDescent="0.35">
      <c r="A45" s="101"/>
      <c r="B45" s="3"/>
      <c r="C45" s="34" t="s">
        <v>14</v>
      </c>
      <c r="D45" s="98" t="s">
        <v>13</v>
      </c>
      <c r="E45" s="98"/>
      <c r="F45" s="26">
        <f>IF(D31&lt;=2,R18,T18)</f>
        <v>125</v>
      </c>
      <c r="G45" s="27"/>
      <c r="H45" s="60">
        <f>H41</f>
        <v>7</v>
      </c>
      <c r="I45" s="61"/>
      <c r="J45" s="6">
        <f t="shared" ref="J45:J46" si="2">IF(F41+F45-H45&lt;=0,0,F41+F45-H45)</f>
        <v>243</v>
      </c>
      <c r="K45" s="9"/>
      <c r="L45" s="9"/>
      <c r="M45" s="9"/>
      <c r="N45" s="9"/>
      <c r="O45" s="13"/>
      <c r="P45" s="9"/>
      <c r="Q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101"/>
    </row>
    <row r="46" spans="1:37" ht="16.5" thickTop="1" thickBot="1" x14ac:dyDescent="0.35">
      <c r="A46" s="101"/>
      <c r="B46" s="3"/>
      <c r="C46" s="34"/>
      <c r="D46" s="98" t="s">
        <v>0</v>
      </c>
      <c r="E46" s="98"/>
      <c r="F46" s="28">
        <f>IF(D31&lt;=2,R19,T19)</f>
        <v>300</v>
      </c>
      <c r="G46" s="29"/>
      <c r="H46" s="60">
        <f>H42</f>
        <v>8</v>
      </c>
      <c r="I46" s="61"/>
      <c r="J46" s="6">
        <f t="shared" si="2"/>
        <v>592</v>
      </c>
      <c r="K46" s="9"/>
      <c r="L46" s="9"/>
      <c r="M46" s="9"/>
      <c r="N46" s="9"/>
      <c r="O46" s="13"/>
      <c r="P46" s="9"/>
      <c r="Q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101"/>
    </row>
    <row r="47" spans="1:37" ht="16.5" thickTop="1" thickBot="1" x14ac:dyDescent="0.35">
      <c r="A47" s="101"/>
      <c r="B47" s="3"/>
      <c r="C47" s="34"/>
      <c r="D47" s="98" t="s">
        <v>1</v>
      </c>
      <c r="E47" s="98"/>
      <c r="F47" s="28">
        <f>IF(D31&lt;=2,R20,T20)</f>
        <v>180</v>
      </c>
      <c r="G47" s="29"/>
      <c r="H47" s="13">
        <f>I21</f>
        <v>11</v>
      </c>
      <c r="I47" s="19"/>
      <c r="J47" s="6">
        <f>IF(F47-H47&lt;=0,0,F47-H47)</f>
        <v>169</v>
      </c>
      <c r="K47" s="9"/>
      <c r="L47" s="9"/>
      <c r="M47" s="9"/>
      <c r="N47" s="9"/>
      <c r="O47" s="13"/>
      <c r="P47" s="9"/>
      <c r="Q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101"/>
    </row>
    <row r="48" spans="1:37" ht="16.5" thickTop="1" thickBot="1" x14ac:dyDescent="0.35">
      <c r="A48" s="101"/>
      <c r="B48" s="3"/>
      <c r="C48" s="65"/>
      <c r="D48" s="95" t="s">
        <v>15</v>
      </c>
      <c r="E48" s="95"/>
      <c r="F48" s="28">
        <f>IF(D31&lt;=2,R21,T21)</f>
        <v>180</v>
      </c>
      <c r="G48" s="29"/>
      <c r="H48" s="62">
        <f>L17</f>
        <v>12</v>
      </c>
      <c r="I48" s="63"/>
      <c r="J48" s="6">
        <f t="shared" ref="J48:J53" si="3">IF(F48-H48&lt;=0,0,F48-H48)</f>
        <v>168</v>
      </c>
      <c r="K48" s="9"/>
      <c r="L48" s="9"/>
      <c r="M48" s="9"/>
      <c r="N48" s="9"/>
      <c r="O48" s="13"/>
      <c r="P48" s="9"/>
      <c r="Q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101"/>
    </row>
    <row r="49" spans="1:37" ht="16.5" thickTop="1" thickBot="1" x14ac:dyDescent="0.35">
      <c r="A49" s="101"/>
      <c r="B49" s="3"/>
      <c r="C49" s="34" t="s">
        <v>31</v>
      </c>
      <c r="D49" s="22" t="s">
        <v>7</v>
      </c>
      <c r="E49" s="22"/>
      <c r="F49" s="26">
        <f>IF(D31=1,R22,IF(D31=2,S22,IF(D31=3,T22,U22)))</f>
        <v>180</v>
      </c>
      <c r="G49" s="27"/>
      <c r="H49" s="13">
        <f>F13</f>
        <v>0</v>
      </c>
      <c r="I49" s="19"/>
      <c r="J49" s="6">
        <f t="shared" si="3"/>
        <v>180</v>
      </c>
      <c r="K49" s="9"/>
      <c r="L49" s="9"/>
      <c r="M49" s="9"/>
      <c r="N49" s="9"/>
      <c r="O49" s="13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101"/>
    </row>
    <row r="50" spans="1:37" ht="16.5" thickTop="1" thickBot="1" x14ac:dyDescent="0.35">
      <c r="A50" s="101"/>
      <c r="B50" s="3"/>
      <c r="C50" s="34"/>
      <c r="D50" s="23" t="s">
        <v>16</v>
      </c>
      <c r="E50" s="23"/>
      <c r="F50" s="28">
        <f>IF(D31=1,R23,IF(D31=2,S23,IF(D31=3,T23,U23)))</f>
        <v>170</v>
      </c>
      <c r="G50" s="29"/>
      <c r="H50" s="13">
        <f>C13</f>
        <v>0</v>
      </c>
      <c r="I50" s="19"/>
      <c r="J50" s="6">
        <f t="shared" si="3"/>
        <v>170</v>
      </c>
      <c r="K50" s="9"/>
      <c r="L50" s="9"/>
      <c r="M50" s="9"/>
      <c r="N50" s="9"/>
      <c r="O50" s="13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101"/>
    </row>
    <row r="51" spans="1:37" ht="16.5" thickTop="1" thickBot="1" x14ac:dyDescent="0.35">
      <c r="A51" s="101"/>
      <c r="B51" s="3"/>
      <c r="C51" s="34"/>
      <c r="D51" s="24" t="s">
        <v>8</v>
      </c>
      <c r="E51" s="24"/>
      <c r="F51" s="28">
        <f>IF(D31=1,R24,IF(D31=2,S24,IF(D31=3,T24,U24)))</f>
        <v>42</v>
      </c>
      <c r="G51" s="29"/>
      <c r="H51" s="13">
        <f>C9</f>
        <v>0</v>
      </c>
      <c r="I51" s="19"/>
      <c r="J51" s="6">
        <f t="shared" si="3"/>
        <v>42</v>
      </c>
      <c r="K51" s="9"/>
      <c r="L51" s="9"/>
      <c r="M51" s="9"/>
      <c r="N51" s="9"/>
      <c r="O51" s="13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101"/>
    </row>
    <row r="52" spans="1:37" ht="16.5" thickTop="1" thickBot="1" x14ac:dyDescent="0.35">
      <c r="A52" s="101"/>
      <c r="B52" s="3"/>
      <c r="C52" s="34"/>
      <c r="D52" s="24" t="s">
        <v>17</v>
      </c>
      <c r="E52" s="24"/>
      <c r="F52" s="28">
        <f>IF(D31=1,R25,IF(D31=2,S25,IF(D31=3,T25,U25)))</f>
        <v>30</v>
      </c>
      <c r="G52" s="29"/>
      <c r="H52" s="13">
        <f>L9</f>
        <v>0</v>
      </c>
      <c r="I52" s="19"/>
      <c r="J52" s="6">
        <f t="shared" si="3"/>
        <v>30</v>
      </c>
      <c r="K52" s="9"/>
      <c r="L52" s="9"/>
      <c r="M52" s="9"/>
      <c r="N52" s="9"/>
      <c r="O52" s="13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101"/>
    </row>
    <row r="53" spans="1:37" ht="18" customHeight="1" thickTop="1" thickBot="1" x14ac:dyDescent="0.35">
      <c r="A53" s="101"/>
      <c r="B53" s="3"/>
      <c r="C53" s="38"/>
      <c r="D53" s="25" t="s">
        <v>28</v>
      </c>
      <c r="E53" s="25"/>
      <c r="F53" s="17">
        <f>IF(D31=1,R26,IF(D31=2,S26,IF(D31=3,T26,U26)))</f>
        <v>30</v>
      </c>
      <c r="G53" s="18"/>
      <c r="H53" s="20">
        <f>F9</f>
        <v>0</v>
      </c>
      <c r="I53" s="21"/>
      <c r="J53" s="7">
        <f t="shared" si="3"/>
        <v>30</v>
      </c>
      <c r="K53" s="9"/>
      <c r="L53" s="9"/>
      <c r="M53" s="9"/>
      <c r="N53" s="9"/>
      <c r="O53" s="13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101"/>
    </row>
    <row r="54" spans="1:37" x14ac:dyDescent="0.3">
      <c r="A54" s="101"/>
      <c r="B54" s="3"/>
      <c r="C54" s="9"/>
      <c r="D54" s="9"/>
      <c r="E54" s="9"/>
      <c r="F54" s="9"/>
      <c r="G54" s="9"/>
      <c r="H54" s="13"/>
      <c r="I54" s="13"/>
      <c r="J54" s="3">
        <f>SUM(J33:J53)</f>
        <v>3131</v>
      </c>
      <c r="K54" s="9"/>
      <c r="L54" s="9"/>
      <c r="M54" s="9"/>
      <c r="N54" s="9"/>
      <c r="O54" s="13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101"/>
    </row>
    <row r="55" spans="1:37" x14ac:dyDescent="0.3">
      <c r="A55" s="101"/>
      <c r="B55" s="3"/>
      <c r="C55" s="9"/>
      <c r="D55" s="9"/>
      <c r="E55" s="9"/>
      <c r="F55" s="9"/>
      <c r="G55" s="9"/>
      <c r="H55" s="9"/>
      <c r="I55" s="9"/>
      <c r="J55" s="3"/>
      <c r="K55" s="9"/>
      <c r="L55" s="9"/>
      <c r="M55" s="9"/>
      <c r="N55" s="9"/>
      <c r="O55" s="13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101"/>
    </row>
    <row r="56" spans="1:37" x14ac:dyDescent="0.3">
      <c r="A56" s="101"/>
      <c r="B56" s="3"/>
      <c r="C56" s="9"/>
      <c r="D56" s="9"/>
      <c r="E56" s="9"/>
      <c r="F56" s="9"/>
      <c r="G56" s="9"/>
      <c r="H56" s="9"/>
      <c r="I56" s="9"/>
      <c r="J56" s="3"/>
      <c r="K56" s="12"/>
      <c r="L56" s="9"/>
      <c r="M56" s="9"/>
      <c r="N56" s="9"/>
      <c r="O56" s="13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101"/>
    </row>
    <row r="57" spans="1:37" x14ac:dyDescent="0.3">
      <c r="A57" s="101"/>
      <c r="B57" s="3"/>
      <c r="C57" s="9"/>
      <c r="D57" s="9"/>
      <c r="E57" s="9"/>
      <c r="F57" s="9"/>
      <c r="G57" s="9"/>
      <c r="H57" s="9"/>
      <c r="I57" s="9"/>
      <c r="J57" s="3"/>
      <c r="K57" s="9"/>
      <c r="L57" s="9"/>
      <c r="M57" s="9"/>
      <c r="N57" s="9"/>
      <c r="O57" s="13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101"/>
    </row>
    <row r="58" spans="1:37" x14ac:dyDescent="0.3">
      <c r="A58" s="101"/>
      <c r="B58" s="3"/>
      <c r="C58" s="13" t="s">
        <v>39</v>
      </c>
      <c r="D58" s="13"/>
      <c r="E58" s="13"/>
      <c r="F58" s="13"/>
      <c r="G58" s="13"/>
      <c r="H58" s="13"/>
      <c r="I58" s="13"/>
      <c r="J58" s="13"/>
      <c r="K58" s="9"/>
      <c r="L58" s="9"/>
      <c r="M58" s="9"/>
      <c r="N58" s="9"/>
      <c r="O58" s="13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101"/>
    </row>
    <row r="59" spans="1:37" x14ac:dyDescent="0.3">
      <c r="A59" s="101"/>
      <c r="B59" s="3"/>
      <c r="C59" s="16" t="s">
        <v>41</v>
      </c>
      <c r="D59" s="16"/>
      <c r="E59" s="16"/>
      <c r="F59" s="16"/>
      <c r="G59" s="16"/>
      <c r="H59" s="16"/>
      <c r="I59" s="16"/>
      <c r="J59" s="16"/>
      <c r="K59" s="9"/>
      <c r="L59" s="9"/>
      <c r="M59" s="9"/>
      <c r="N59" s="9"/>
      <c r="O59" s="13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101"/>
    </row>
    <row r="60" spans="1:37" x14ac:dyDescent="0.3">
      <c r="A60" s="101"/>
      <c r="B60" s="3"/>
      <c r="C60" s="14" t="s">
        <v>40</v>
      </c>
      <c r="D60" s="15"/>
      <c r="E60" s="15"/>
      <c r="F60" s="15"/>
      <c r="G60" s="15"/>
      <c r="H60" s="15"/>
      <c r="I60" s="15"/>
      <c r="J60" s="15"/>
      <c r="K60" s="9"/>
      <c r="L60" s="9"/>
      <c r="M60" s="9"/>
      <c r="N60" s="9"/>
      <c r="O60" s="13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101"/>
    </row>
    <row r="61" spans="1:37" x14ac:dyDescent="0.3">
      <c r="A61" s="101"/>
      <c r="B61" s="3"/>
      <c r="C61" s="15"/>
      <c r="D61" s="15"/>
      <c r="E61" s="15"/>
      <c r="F61" s="15"/>
      <c r="G61" s="15"/>
      <c r="H61" s="15"/>
      <c r="I61" s="15"/>
      <c r="J61" s="15"/>
      <c r="K61" s="9"/>
      <c r="L61" s="9"/>
      <c r="M61" s="9"/>
      <c r="N61" s="9"/>
      <c r="O61" s="13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101"/>
    </row>
    <row r="62" spans="1:37" x14ac:dyDescent="0.3">
      <c r="A62" s="101"/>
      <c r="B62" s="3"/>
      <c r="C62" s="15" t="s">
        <v>42</v>
      </c>
      <c r="D62" s="15"/>
      <c r="E62" s="15"/>
      <c r="F62" s="15"/>
      <c r="G62" s="15"/>
      <c r="H62" s="15"/>
      <c r="I62" s="15"/>
      <c r="J62" s="15"/>
      <c r="K62" s="9"/>
      <c r="L62" s="9"/>
      <c r="M62" s="9"/>
      <c r="N62" s="9"/>
      <c r="O62" s="13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101"/>
    </row>
    <row r="63" spans="1:37" ht="16.5" x14ac:dyDescent="0.3">
      <c r="A63" s="101"/>
      <c r="B63" s="3"/>
      <c r="C63" s="14" t="s">
        <v>43</v>
      </c>
      <c r="D63" s="15"/>
      <c r="E63" s="15"/>
      <c r="F63" s="15"/>
      <c r="G63" s="15"/>
      <c r="H63" s="15"/>
      <c r="I63" s="15"/>
      <c r="J63" s="15"/>
      <c r="K63" s="9"/>
      <c r="L63" s="9"/>
      <c r="M63" s="9"/>
      <c r="N63" s="9"/>
      <c r="O63" s="13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101"/>
    </row>
    <row r="64" spans="1:37" x14ac:dyDescent="0.3">
      <c r="A64" s="101"/>
      <c r="B64" s="3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13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101"/>
    </row>
    <row r="65" spans="1:37" x14ac:dyDescent="0.3">
      <c r="A65" s="101"/>
      <c r="B65" s="3"/>
      <c r="C65" s="9"/>
      <c r="D65" s="9"/>
      <c r="E65" s="9"/>
      <c r="F65" s="9"/>
      <c r="G65" s="9"/>
      <c r="H65" s="9"/>
      <c r="I65" s="9"/>
      <c r="J65" s="3"/>
      <c r="K65" s="9"/>
      <c r="L65" s="9"/>
      <c r="M65" s="9"/>
      <c r="N65" s="9"/>
      <c r="O65" s="13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101"/>
    </row>
    <row r="66" spans="1:37" x14ac:dyDescent="0.3">
      <c r="A66" s="101"/>
      <c r="B66" s="3"/>
      <c r="C66" s="9"/>
      <c r="D66" s="9"/>
      <c r="E66" s="9"/>
      <c r="F66" s="9"/>
      <c r="G66" s="9"/>
      <c r="H66" s="9"/>
      <c r="I66" s="9"/>
      <c r="J66" s="3"/>
      <c r="K66" s="9"/>
      <c r="L66" s="9"/>
      <c r="M66" s="9"/>
      <c r="N66" s="9"/>
      <c r="O66" s="13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101"/>
    </row>
    <row r="67" spans="1:37" x14ac:dyDescent="0.3">
      <c r="A67" s="101"/>
      <c r="B67" s="8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</row>
    <row r="68" spans="1:37" x14ac:dyDescent="0.3">
      <c r="A68" s="101"/>
      <c r="B68" s="8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</row>
    <row r="69" spans="1:37" x14ac:dyDescent="0.3">
      <c r="A69" s="101"/>
      <c r="B69" s="8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</row>
  </sheetData>
  <mergeCells count="126">
    <mergeCell ref="B1:AJ3"/>
    <mergeCell ref="C67:AK69"/>
    <mergeCell ref="A1:A69"/>
    <mergeCell ref="AK1:AK66"/>
    <mergeCell ref="H54:I54"/>
    <mergeCell ref="D38:E38"/>
    <mergeCell ref="D39:E39"/>
    <mergeCell ref="D40:E40"/>
    <mergeCell ref="D41:E41"/>
    <mergeCell ref="D42:E42"/>
    <mergeCell ref="C49:C53"/>
    <mergeCell ref="F32:G32"/>
    <mergeCell ref="F33:G33"/>
    <mergeCell ref="F34:G34"/>
    <mergeCell ref="F35:G35"/>
    <mergeCell ref="F36:G36"/>
    <mergeCell ref="F37:G37"/>
    <mergeCell ref="D32:E32"/>
    <mergeCell ref="D33:E33"/>
    <mergeCell ref="D34:E34"/>
    <mergeCell ref="D35:E35"/>
    <mergeCell ref="D36:E36"/>
    <mergeCell ref="F38:G38"/>
    <mergeCell ref="C5:N6"/>
    <mergeCell ref="AN18:AO18"/>
    <mergeCell ref="L19:N22"/>
    <mergeCell ref="L23:N26"/>
    <mergeCell ref="F39:G39"/>
    <mergeCell ref="F40:G40"/>
    <mergeCell ref="F41:G41"/>
    <mergeCell ref="F42:G42"/>
    <mergeCell ref="D48:E48"/>
    <mergeCell ref="D43:E43"/>
    <mergeCell ref="D44:E44"/>
    <mergeCell ref="D45:E45"/>
    <mergeCell ref="D46:E46"/>
    <mergeCell ref="D47:E47"/>
    <mergeCell ref="H43:I43"/>
    <mergeCell ref="H44:I44"/>
    <mergeCell ref="H45:I45"/>
    <mergeCell ref="F31:G31"/>
    <mergeCell ref="F48:G48"/>
    <mergeCell ref="F43:G43"/>
    <mergeCell ref="F44:G44"/>
    <mergeCell ref="F45:G45"/>
    <mergeCell ref="F46:G46"/>
    <mergeCell ref="F47:G47"/>
    <mergeCell ref="D37:E37"/>
    <mergeCell ref="C29:J30"/>
    <mergeCell ref="D31:E31"/>
    <mergeCell ref="H35:I35"/>
    <mergeCell ref="H36:I36"/>
    <mergeCell ref="H37:I37"/>
    <mergeCell ref="H38:I38"/>
    <mergeCell ref="H39:I39"/>
    <mergeCell ref="H40:I40"/>
    <mergeCell ref="H41:I41"/>
    <mergeCell ref="H46:I46"/>
    <mergeCell ref="H47:I47"/>
    <mergeCell ref="H48:I48"/>
    <mergeCell ref="C33:C36"/>
    <mergeCell ref="C37:C40"/>
    <mergeCell ref="C41:C44"/>
    <mergeCell ref="C45:C48"/>
    <mergeCell ref="H31:J31"/>
    <mergeCell ref="H32:I32"/>
    <mergeCell ref="H33:I33"/>
    <mergeCell ref="H34:I34"/>
    <mergeCell ref="H42:I42"/>
    <mergeCell ref="F7:H8"/>
    <mergeCell ref="I7:K8"/>
    <mergeCell ref="L7:N8"/>
    <mergeCell ref="F9:H10"/>
    <mergeCell ref="I9:K10"/>
    <mergeCell ref="L9:N10"/>
    <mergeCell ref="C7:E8"/>
    <mergeCell ref="C9:E10"/>
    <mergeCell ref="C11:E12"/>
    <mergeCell ref="F15:H16"/>
    <mergeCell ref="I15:K16"/>
    <mergeCell ref="L15:N16"/>
    <mergeCell ref="C17:E18"/>
    <mergeCell ref="F17:H18"/>
    <mergeCell ref="I17:K18"/>
    <mergeCell ref="L17:N18"/>
    <mergeCell ref="F11:H12"/>
    <mergeCell ref="I11:K12"/>
    <mergeCell ref="L11:N12"/>
    <mergeCell ref="F13:H14"/>
    <mergeCell ref="I13:K14"/>
    <mergeCell ref="L13:N14"/>
    <mergeCell ref="C13:E14"/>
    <mergeCell ref="C15:E16"/>
    <mergeCell ref="C21:E22"/>
    <mergeCell ref="F21:H22"/>
    <mergeCell ref="I21:K22"/>
    <mergeCell ref="C25:E26"/>
    <mergeCell ref="F25:H26"/>
    <mergeCell ref="C23:E24"/>
    <mergeCell ref="F23:H24"/>
    <mergeCell ref="I23:K24"/>
    <mergeCell ref="I25:K26"/>
    <mergeCell ref="C58:J58"/>
    <mergeCell ref="C60:J61"/>
    <mergeCell ref="C59:J59"/>
    <mergeCell ref="C62:J62"/>
    <mergeCell ref="C63:J63"/>
    <mergeCell ref="O4:O66"/>
    <mergeCell ref="F53:G53"/>
    <mergeCell ref="H49:I49"/>
    <mergeCell ref="H50:I50"/>
    <mergeCell ref="H51:I51"/>
    <mergeCell ref="H52:I52"/>
    <mergeCell ref="H53:I53"/>
    <mergeCell ref="D49:E49"/>
    <mergeCell ref="D50:E50"/>
    <mergeCell ref="D51:E51"/>
    <mergeCell ref="D52:E52"/>
    <mergeCell ref="D53:E53"/>
    <mergeCell ref="F49:G49"/>
    <mergeCell ref="F50:G50"/>
    <mergeCell ref="F51:G51"/>
    <mergeCell ref="F52:G52"/>
    <mergeCell ref="C19:E20"/>
    <mergeCell ref="F19:H20"/>
    <mergeCell ref="I19:K20"/>
  </mergeCells>
  <phoneticPr fontId="1" type="noConversion"/>
  <conditionalFormatting sqref="F32:G32">
    <cfRule type="cellIs" dxfId="8" priority="7" operator="equal">
      <formula>"용맹"</formula>
    </cfRule>
    <cfRule type="cellIs" dxfId="7" priority="8" operator="equal">
      <formula>"비상"</formula>
    </cfRule>
    <cfRule type="cellIs" dxfId="6" priority="9" operator="equal">
      <formula>"균형"</formula>
    </cfRule>
    <cfRule type="cellIs" dxfId="5" priority="10" operator="equal">
      <formula>"점진"</formula>
    </cfRule>
  </conditionalFormatting>
  <conditionalFormatting sqref="L19:N22">
    <cfRule type="cellIs" dxfId="4" priority="13" operator="equal">
      <formula>"용맹"</formula>
    </cfRule>
    <cfRule type="cellIs" dxfId="3" priority="14" operator="equal">
      <formula>"비상"</formula>
    </cfRule>
    <cfRule type="cellIs" dxfId="2" priority="15" operator="equal">
      <formula>"균형"</formula>
    </cfRule>
    <cfRule type="cellIs" dxfId="1" priority="16" operator="equal">
      <formula>"점진"</formula>
    </cfRule>
  </conditionalFormatting>
  <conditionalFormatting sqref="L23:N26">
    <cfRule type="cellIs" dxfId="0" priority="6" operator="equal">
      <formula>"제작 가능"</formula>
    </cfRule>
  </conditionalFormatting>
  <dataValidations count="1">
    <dataValidation type="list" allowBlank="1" showInputMessage="1" showErrorMessage="1" sqref="F32:G32" xr:uid="{049F4CF9-C526-4F08-8F7E-37E0134FB7C9}">
      <formula1>$P$5:$P$8</formula1>
    </dataValidation>
  </dataValidations>
  <hyperlinks>
    <hyperlink ref="C60" r:id="rId1" xr:uid="{7F6F4DEC-C8E9-4BAB-A465-1AA91804A507}"/>
    <hyperlink ref="C63" r:id="rId2" xr:uid="{AA98EC48-8604-49A1-882D-E6BBB9ABC5B8}"/>
  </hyperlinks>
  <pageMargins left="0.7" right="0.7" top="0.75" bottom="0.75" header="0.3" footer="0.3"/>
  <ignoredErrors>
    <ignoredError sqref="J47" formula="1"/>
  </ignoredError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5BFC1D0-BC6C-4369-80E7-B85E5843A58E}">
            <x14:iconSet custom="1">
              <x14:cfvo type="percent">
                <xm:f>0</xm:f>
              </x14:cfvo>
              <x14:cfvo type="num">
                <xm:f>1</xm:f>
              </x14:cfvo>
              <x14:cfvo type="num">
                <xm:f>1</xm:f>
              </x14:cfvo>
              <x14:cfIcon iconSet="3TrafficLights1" iconId="2"/>
              <x14:cfIcon iconSet="4RedToBlack" iconId="3"/>
              <x14:cfIcon iconSet="3TrafficLights1" iconId="0"/>
            </x14:iconSet>
          </x14:cfRule>
          <xm:sqref>J33:J53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중범선 제작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이일학</dc:creator>
  <cp:lastModifiedBy>6157</cp:lastModifiedBy>
  <dcterms:created xsi:type="dcterms:W3CDTF">2022-11-01T04:01:48Z</dcterms:created>
  <dcterms:modified xsi:type="dcterms:W3CDTF">2023-10-08T08:19:32Z</dcterms:modified>
</cp:coreProperties>
</file>