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7C35D3-849F-444F-9D0D-591811F2D048}" xr6:coauthVersionLast="47" xr6:coauthVersionMax="47" xr10:uidLastSave="{00000000-0000-0000-0000-000000000000}"/>
  <bookViews>
    <workbookView xWindow="-108" yWindow="-108" windowWidth="23256" windowHeight="12456" xr2:uid="{7AF6609D-A1D4-409A-A29D-1B047452621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M16" i="1" s="1"/>
  <c r="J16" i="1"/>
  <c r="L3" i="1"/>
  <c r="F24" i="1" s="1"/>
  <c r="L4" i="1"/>
  <c r="F45" i="1" s="1"/>
  <c r="E45" i="1" s="1"/>
  <c r="D45" i="1" s="1"/>
  <c r="L5" i="1"/>
  <c r="F32" i="1" s="1"/>
  <c r="E32" i="1" s="1"/>
  <c r="D32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2" i="1"/>
  <c r="F35" i="1" s="1"/>
  <c r="L17" i="1"/>
  <c r="H45" i="1"/>
  <c r="H43" i="1"/>
  <c r="H41" i="1"/>
  <c r="H39" i="1"/>
  <c r="H37" i="1"/>
  <c r="H35" i="1"/>
  <c r="H24" i="1"/>
  <c r="H22" i="1"/>
  <c r="H30" i="1"/>
  <c r="H28" i="1"/>
  <c r="H32" i="1"/>
  <c r="H26" i="1"/>
  <c r="J13" i="1"/>
  <c r="G15" i="1"/>
  <c r="G16" i="1"/>
  <c r="J15" i="1"/>
  <c r="J14" i="1"/>
  <c r="G14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G3" i="1"/>
  <c r="J2" i="1"/>
  <c r="G2" i="1"/>
  <c r="M4" i="1" l="1"/>
  <c r="M2" i="1"/>
  <c r="M5" i="1"/>
  <c r="M3" i="1"/>
  <c r="F26" i="1"/>
  <c r="G26" i="1" s="1"/>
  <c r="F37" i="1"/>
  <c r="E37" i="1" s="1"/>
  <c r="D37" i="1" s="1"/>
  <c r="F39" i="1"/>
  <c r="G39" i="1" s="1"/>
  <c r="F22" i="1"/>
  <c r="G22" i="1" s="1"/>
  <c r="F28" i="1"/>
  <c r="G28" i="1" s="1"/>
  <c r="F30" i="1"/>
  <c r="G30" i="1" s="1"/>
  <c r="I45" i="1"/>
  <c r="J45" i="1" s="1"/>
  <c r="F41" i="1"/>
  <c r="E41" i="1" s="1"/>
  <c r="D41" i="1" s="1"/>
  <c r="I41" i="1" s="1"/>
  <c r="F43" i="1"/>
  <c r="E24" i="1"/>
  <c r="D24" i="1" s="1"/>
  <c r="G24" i="1"/>
  <c r="G35" i="1"/>
  <c r="E35" i="1"/>
  <c r="D35" i="1" s="1"/>
  <c r="I35" i="1" s="1"/>
  <c r="I32" i="1"/>
  <c r="J32" i="1" s="1"/>
  <c r="J17" i="1"/>
  <c r="G17" i="1"/>
  <c r="M17" i="1" l="1"/>
  <c r="E26" i="1"/>
  <c r="D26" i="1" s="1"/>
  <c r="I37" i="1"/>
  <c r="I26" i="1"/>
  <c r="J26" i="1" s="1"/>
  <c r="E30" i="1"/>
  <c r="D30" i="1" s="1"/>
  <c r="E22" i="1"/>
  <c r="D22" i="1" s="1"/>
  <c r="I22" i="1" s="1"/>
  <c r="J22" i="1" s="1"/>
  <c r="J35" i="1"/>
  <c r="I24" i="1"/>
  <c r="J24" i="1" s="1"/>
  <c r="E28" i="1"/>
  <c r="D28" i="1" s="1"/>
  <c r="I28" i="1" s="1"/>
  <c r="J28" i="1" s="1"/>
  <c r="I39" i="1"/>
  <c r="J39" i="1" s="1"/>
  <c r="G37" i="1"/>
  <c r="G41" i="1"/>
  <c r="J41" i="1" s="1"/>
  <c r="E39" i="1"/>
  <c r="D39" i="1" s="1"/>
  <c r="G43" i="1"/>
  <c r="E43" i="1"/>
  <c r="I30" i="1"/>
  <c r="J30" i="1" s="1"/>
  <c r="J37" i="1" l="1"/>
  <c r="K35" i="1" s="1"/>
  <c r="K28" i="1"/>
  <c r="K22" i="1"/>
  <c r="D43" i="1"/>
  <c r="I43" i="1"/>
  <c r="J43" i="1" s="1"/>
  <c r="K41" i="1" s="1"/>
</calcChain>
</file>

<file path=xl/sharedStrings.xml><?xml version="1.0" encoding="utf-8"?>
<sst xmlns="http://schemas.openxmlformats.org/spreadsheetml/2006/main" count="131" uniqueCount="47">
  <si>
    <t>심층 정화의 룬</t>
    <phoneticPr fontId="1" type="noConversion"/>
  </si>
  <si>
    <t>심층 영혼의 룬</t>
    <phoneticPr fontId="1" type="noConversion"/>
  </si>
  <si>
    <t>수량</t>
    <phoneticPr fontId="1" type="noConversion"/>
  </si>
  <si>
    <t>심층 정화의 정수</t>
    <phoneticPr fontId="1" type="noConversion"/>
  </si>
  <si>
    <t>심층 영혼의 정수</t>
    <phoneticPr fontId="1" type="noConversion"/>
  </si>
  <si>
    <t>영혼의 룬 조각</t>
    <phoneticPr fontId="1" type="noConversion"/>
  </si>
  <si>
    <t>성전의 룬 조각</t>
    <phoneticPr fontId="1" type="noConversion"/>
  </si>
  <si>
    <t>영혼의 룬</t>
    <phoneticPr fontId="1" type="noConversion"/>
  </si>
  <si>
    <t>성전의 룬</t>
    <phoneticPr fontId="1" type="noConversion"/>
  </si>
  <si>
    <t>심층의 영혼 에너지</t>
    <phoneticPr fontId="1" type="noConversion"/>
  </si>
  <si>
    <t>심층의 영혼 결정체</t>
    <phoneticPr fontId="1" type="noConversion"/>
  </si>
  <si>
    <t>심층의 정화 에너지</t>
    <phoneticPr fontId="1" type="noConversion"/>
  </si>
  <si>
    <t>심층의 정화 결정체</t>
    <phoneticPr fontId="1" type="noConversion"/>
  </si>
  <si>
    <t>영혼의 정수</t>
    <phoneticPr fontId="1" type="noConversion"/>
  </si>
  <si>
    <t>성전의 정수</t>
    <phoneticPr fontId="1" type="noConversion"/>
  </si>
  <si>
    <t>수수료 제니</t>
    <phoneticPr fontId="1" type="noConversion"/>
  </si>
  <si>
    <t>합산</t>
    <phoneticPr fontId="1" type="noConversion"/>
  </si>
  <si>
    <t>보유</t>
    <phoneticPr fontId="1" type="noConversion"/>
  </si>
  <si>
    <t>필요 금액</t>
    <phoneticPr fontId="1" type="noConversion"/>
  </si>
  <si>
    <t>필요 수량</t>
    <phoneticPr fontId="1" type="noConversion"/>
  </si>
  <si>
    <t>노점단가</t>
    <phoneticPr fontId="1" type="noConversion"/>
  </si>
  <si>
    <t>에너지</t>
    <phoneticPr fontId="1" type="noConversion"/>
  </si>
  <si>
    <t>결정체</t>
    <phoneticPr fontId="1" type="noConversion"/>
  </si>
  <si>
    <t>변환수수료</t>
    <phoneticPr fontId="1" type="noConversion"/>
  </si>
  <si>
    <t>에너지 단가</t>
    <phoneticPr fontId="1" type="noConversion"/>
  </si>
  <si>
    <t>에너지 비용</t>
    <phoneticPr fontId="1" type="noConversion"/>
  </si>
  <si>
    <t>에너지살때</t>
    <phoneticPr fontId="1" type="noConversion"/>
  </si>
  <si>
    <t>결정체 살때</t>
    <phoneticPr fontId="1" type="noConversion"/>
  </si>
  <si>
    <t>룬 살때</t>
    <phoneticPr fontId="1" type="noConversion"/>
  </si>
  <si>
    <t>결정체 단가</t>
    <phoneticPr fontId="1" type="noConversion"/>
  </si>
  <si>
    <t>결정체 비용</t>
    <phoneticPr fontId="1" type="noConversion"/>
  </si>
  <si>
    <t xml:space="preserve"> 룬 단가</t>
    <phoneticPr fontId="1" type="noConversion"/>
  </si>
  <si>
    <t>룬 비용</t>
    <phoneticPr fontId="1" type="noConversion"/>
  </si>
  <si>
    <t>정수 단가</t>
    <phoneticPr fontId="1" type="noConversion"/>
  </si>
  <si>
    <t>정수 비용</t>
    <phoneticPr fontId="1" type="noConversion"/>
  </si>
  <si>
    <t>정수 살때</t>
    <phoneticPr fontId="1" type="noConversion"/>
  </si>
  <si>
    <t>개당 총비용</t>
    <phoneticPr fontId="1" type="noConversion"/>
  </si>
  <si>
    <t>심층영혼의 룬</t>
    <phoneticPr fontId="1" type="noConversion"/>
  </si>
  <si>
    <t>심층정화의 룬</t>
    <phoneticPr fontId="1" type="noConversion"/>
  </si>
  <si>
    <t>제일싼 항목</t>
    <phoneticPr fontId="1" type="noConversion"/>
  </si>
  <si>
    <t>심층정화의 정수</t>
    <phoneticPr fontId="1" type="noConversion"/>
  </si>
  <si>
    <t>필요금액</t>
    <phoneticPr fontId="1" type="noConversion"/>
  </si>
  <si>
    <t>인첸트</t>
    <phoneticPr fontId="1" type="noConversion"/>
  </si>
  <si>
    <t xml:space="preserve">
☆★심층갑옷 만들기 대작전☆★
9/18 START
제일 싼 항목은 1일 단위로 업데이트 하고 
접속시 수시로노점 가격을 업데이트 하시오
1. 쓸데없이 돈쓰지말것!!
2. 하루 최소 4시간이상 사냥할것
3. 물공계열 재료는 노점에 최대한 
싸게 올려서 빨리 판매
4. 제일 싼 항목 계산해서 구매할것
</t>
    <phoneticPr fontId="1" type="noConversion"/>
  </si>
  <si>
    <t>노란색 음영만
수정하세요</t>
    <phoneticPr fontId="1" type="noConversion"/>
  </si>
  <si>
    <t>총 필요 수량</t>
    <phoneticPr fontId="1" type="noConversion"/>
  </si>
  <si>
    <t>인첸트는 참고치일뿐입니다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</si>
</sst>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_);[Red]\(&quot;₩&quot;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0" fontId="0" fillId="4" borderId="1" xfId="0" applyFill="1" applyBorder="1">
      <alignment vertical="center"/>
    </xf>
    <xf numFmtId="176" fontId="0" fillId="0" borderId="0" xfId="0" applyNumberFormat="1">
      <alignment vertical="center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  <xf numFmtId="176" fontId="4" fillId="0" borderId="1" xfId="0" applyNumberFormat="1" applyFont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4" borderId="5" xfId="0" applyFill="1" applyBorder="1">
      <alignment vertical="center"/>
    </xf>
    <xf numFmtId="176" fontId="0" fillId="0" borderId="5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10" borderId="1" xfId="0" applyFill="1" applyBorder="1">
      <alignment vertical="center"/>
    </xf>
    <xf numFmtId="176" fontId="0" fillId="10" borderId="1" xfId="0" applyNumberFormat="1" applyFill="1" applyBorder="1">
      <alignment vertical="center"/>
    </xf>
    <xf numFmtId="0" fontId="3" fillId="6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565C-6949-49D8-B0E2-F75E7B690FC5}">
  <sheetPr>
    <pageSetUpPr fitToPage="1"/>
  </sheetPr>
  <dimension ref="B1:U45"/>
  <sheetViews>
    <sheetView tabSelected="1" view="pageBreakPreview" zoomScale="60" zoomScaleNormal="55" workbookViewId="0">
      <selection activeCell="H7" sqref="H7"/>
    </sheetView>
  </sheetViews>
  <sheetFormatPr defaultRowHeight="17.399999999999999" x14ac:dyDescent="0.4"/>
  <cols>
    <col min="2" max="2" width="16.69921875" bestFit="1" customWidth="1"/>
    <col min="3" max="3" width="11" customWidth="1"/>
    <col min="4" max="4" width="20.19921875" customWidth="1"/>
    <col min="5" max="5" width="16.59765625" customWidth="1"/>
    <col min="6" max="6" width="16.5" bestFit="1" customWidth="1"/>
    <col min="7" max="7" width="17.59765625" bestFit="1" customWidth="1"/>
    <col min="8" max="8" width="11.19921875" customWidth="1"/>
    <col min="9" max="9" width="14.19921875" bestFit="1" customWidth="1"/>
    <col min="10" max="10" width="17.09765625" customWidth="1"/>
    <col min="11" max="11" width="15.69921875" customWidth="1"/>
    <col min="12" max="12" width="19.09765625" bestFit="1" customWidth="1"/>
    <col min="13" max="13" width="17.5" bestFit="1" customWidth="1"/>
    <col min="14" max="14" width="12" customWidth="1"/>
  </cols>
  <sheetData>
    <row r="1" spans="2:21" ht="38.4" customHeight="1" x14ac:dyDescent="0.4">
      <c r="D1" s="19"/>
      <c r="E1" s="19" t="s">
        <v>2</v>
      </c>
      <c r="F1" s="19" t="s">
        <v>20</v>
      </c>
      <c r="G1" s="19" t="s">
        <v>16</v>
      </c>
      <c r="H1" s="19" t="s">
        <v>17</v>
      </c>
      <c r="I1" s="19" t="s">
        <v>19</v>
      </c>
      <c r="J1" s="19" t="s">
        <v>18</v>
      </c>
      <c r="K1" s="19"/>
      <c r="L1" s="19" t="s">
        <v>45</v>
      </c>
      <c r="M1" s="19" t="s">
        <v>41</v>
      </c>
      <c r="N1" s="20" t="s">
        <v>42</v>
      </c>
      <c r="O1" s="21">
        <v>4</v>
      </c>
      <c r="P1" s="20">
        <v>5</v>
      </c>
      <c r="Q1" s="22">
        <v>6</v>
      </c>
      <c r="R1" s="20">
        <v>7</v>
      </c>
      <c r="S1" s="22">
        <v>8</v>
      </c>
      <c r="T1" s="20">
        <v>9</v>
      </c>
      <c r="U1" s="22">
        <v>10</v>
      </c>
    </row>
    <row r="2" spans="2:21" x14ac:dyDescent="0.4">
      <c r="B2" s="23" t="s">
        <v>44</v>
      </c>
      <c r="D2" s="18" t="s">
        <v>0</v>
      </c>
      <c r="E2" s="1">
        <v>600</v>
      </c>
      <c r="F2" s="9">
        <v>800000</v>
      </c>
      <c r="G2" s="2">
        <f>E2*F2</f>
        <v>480000000</v>
      </c>
      <c r="H2" s="31">
        <v>55</v>
      </c>
      <c r="I2" s="32">
        <v>600</v>
      </c>
      <c r="J2" s="2">
        <f>I2*F2</f>
        <v>480000000</v>
      </c>
      <c r="K2" s="1"/>
      <c r="L2" s="3">
        <f>I2-H2</f>
        <v>545</v>
      </c>
      <c r="M2" s="13">
        <f>L2*F2</f>
        <v>436000000</v>
      </c>
      <c r="N2" s="14"/>
      <c r="O2" s="14"/>
      <c r="P2" s="1">
        <v>25</v>
      </c>
      <c r="Q2" s="1">
        <v>35</v>
      </c>
      <c r="R2" s="1">
        <v>45</v>
      </c>
      <c r="S2" s="1">
        <v>55</v>
      </c>
      <c r="T2" s="1">
        <v>65</v>
      </c>
      <c r="U2" s="1">
        <v>80</v>
      </c>
    </row>
    <row r="3" spans="2:21" x14ac:dyDescent="0.4">
      <c r="B3" s="24"/>
      <c r="D3" s="18" t="s">
        <v>1</v>
      </c>
      <c r="E3" s="1">
        <v>600</v>
      </c>
      <c r="F3" s="9">
        <v>250000</v>
      </c>
      <c r="G3" s="2">
        <f t="shared" ref="G3:G16" si="0">E3*F3</f>
        <v>150000000</v>
      </c>
      <c r="H3" s="31">
        <v>42</v>
      </c>
      <c r="I3" s="32">
        <v>600</v>
      </c>
      <c r="J3" s="2">
        <f t="shared" ref="J3:J16" si="1">I3*F3</f>
        <v>150000000</v>
      </c>
      <c r="K3" s="1"/>
      <c r="L3" s="3">
        <f t="shared" ref="L3:L15" si="2">I3-H3</f>
        <v>558</v>
      </c>
      <c r="M3" s="13">
        <f t="shared" ref="M3:M15" si="3">L3*F3</f>
        <v>139500000</v>
      </c>
      <c r="N3" s="14"/>
      <c r="O3" s="1"/>
      <c r="P3" s="1">
        <v>25</v>
      </c>
      <c r="Q3" s="1">
        <v>35</v>
      </c>
      <c r="R3" s="1">
        <v>45</v>
      </c>
      <c r="S3" s="1">
        <v>55</v>
      </c>
      <c r="T3" s="1">
        <v>65</v>
      </c>
      <c r="U3" s="1">
        <v>80</v>
      </c>
    </row>
    <row r="4" spans="2:21" x14ac:dyDescent="0.4">
      <c r="B4" s="24"/>
      <c r="D4" s="18" t="s">
        <v>3</v>
      </c>
      <c r="E4" s="1">
        <v>300</v>
      </c>
      <c r="F4" s="9">
        <v>1300000</v>
      </c>
      <c r="G4" s="2">
        <f t="shared" si="0"/>
        <v>390000000</v>
      </c>
      <c r="H4" s="31">
        <v>15</v>
      </c>
      <c r="I4" s="32">
        <v>300</v>
      </c>
      <c r="J4" s="2">
        <f t="shared" si="1"/>
        <v>390000000</v>
      </c>
      <c r="K4" s="1"/>
      <c r="L4" s="3">
        <f t="shared" si="2"/>
        <v>285</v>
      </c>
      <c r="M4" s="13">
        <f t="shared" si="3"/>
        <v>370500000</v>
      </c>
      <c r="N4" s="14"/>
      <c r="O4" s="14"/>
      <c r="P4" s="1"/>
      <c r="Q4" s="1"/>
      <c r="R4" s="1"/>
      <c r="S4" s="1"/>
      <c r="T4" s="1">
        <v>50</v>
      </c>
      <c r="U4" s="1">
        <v>70</v>
      </c>
    </row>
    <row r="5" spans="2:21" x14ac:dyDescent="0.4">
      <c r="B5" s="24"/>
      <c r="D5" s="18" t="s">
        <v>4</v>
      </c>
      <c r="E5" s="1">
        <v>300</v>
      </c>
      <c r="F5" s="9">
        <v>370000</v>
      </c>
      <c r="G5" s="2">
        <f t="shared" si="0"/>
        <v>111000000</v>
      </c>
      <c r="H5" s="31">
        <v>12</v>
      </c>
      <c r="I5" s="32">
        <v>300</v>
      </c>
      <c r="J5" s="2">
        <f t="shared" si="1"/>
        <v>111000000</v>
      </c>
      <c r="K5" s="1"/>
      <c r="L5" s="3">
        <f t="shared" si="2"/>
        <v>288</v>
      </c>
      <c r="M5" s="13">
        <f t="shared" si="3"/>
        <v>106560000</v>
      </c>
      <c r="N5" s="14"/>
      <c r="O5" s="1"/>
      <c r="P5" s="1"/>
      <c r="Q5" s="1"/>
      <c r="R5" s="1"/>
      <c r="S5" s="1"/>
      <c r="T5" s="1">
        <v>50</v>
      </c>
      <c r="U5" s="1">
        <v>70</v>
      </c>
    </row>
    <row r="6" spans="2:21" x14ac:dyDescent="0.4">
      <c r="B6" s="24"/>
      <c r="D6" s="18" t="s">
        <v>5</v>
      </c>
      <c r="E6" s="1">
        <v>345</v>
      </c>
      <c r="F6" s="9">
        <v>50000</v>
      </c>
      <c r="G6" s="2">
        <f t="shared" si="0"/>
        <v>17250000</v>
      </c>
      <c r="H6" s="31">
        <v>11</v>
      </c>
      <c r="I6" s="32">
        <v>345</v>
      </c>
      <c r="J6" s="2">
        <f t="shared" si="1"/>
        <v>17250000</v>
      </c>
      <c r="K6" s="1"/>
      <c r="L6" s="3">
        <f t="shared" si="2"/>
        <v>334</v>
      </c>
      <c r="M6" s="13">
        <f t="shared" si="3"/>
        <v>16700000</v>
      </c>
      <c r="N6" s="14"/>
      <c r="O6" s="1"/>
      <c r="P6" s="1"/>
      <c r="Q6" s="1"/>
      <c r="R6" s="1"/>
      <c r="S6" s="1"/>
      <c r="T6" s="1"/>
      <c r="U6" s="1"/>
    </row>
    <row r="7" spans="2:21" x14ac:dyDescent="0.4">
      <c r="B7" s="24"/>
      <c r="D7" s="18" t="s">
        <v>6</v>
      </c>
      <c r="E7" s="1">
        <v>345</v>
      </c>
      <c r="F7" s="9">
        <v>80000</v>
      </c>
      <c r="G7" s="2">
        <f t="shared" si="0"/>
        <v>27600000</v>
      </c>
      <c r="H7" s="31">
        <v>13</v>
      </c>
      <c r="I7" s="32">
        <v>345</v>
      </c>
      <c r="J7" s="2">
        <f t="shared" si="1"/>
        <v>27600000</v>
      </c>
      <c r="K7" s="1"/>
      <c r="L7" s="3">
        <f t="shared" si="2"/>
        <v>332</v>
      </c>
      <c r="M7" s="13">
        <f t="shared" si="3"/>
        <v>26560000</v>
      </c>
      <c r="N7" s="14"/>
      <c r="O7" s="1"/>
      <c r="P7" s="1"/>
      <c r="Q7" s="1"/>
      <c r="R7" s="1"/>
      <c r="S7" s="1"/>
      <c r="T7" s="1"/>
      <c r="U7" s="1"/>
    </row>
    <row r="8" spans="2:21" x14ac:dyDescent="0.4">
      <c r="B8" s="24"/>
      <c r="D8" s="18" t="s">
        <v>7</v>
      </c>
      <c r="E8" s="1">
        <v>500</v>
      </c>
      <c r="F8" s="9">
        <v>700000</v>
      </c>
      <c r="G8" s="2">
        <f t="shared" si="0"/>
        <v>350000000</v>
      </c>
      <c r="H8" s="31">
        <v>22</v>
      </c>
      <c r="I8" s="32">
        <v>500</v>
      </c>
      <c r="J8" s="2">
        <f t="shared" si="1"/>
        <v>350000000</v>
      </c>
      <c r="K8" s="1"/>
      <c r="L8" s="3">
        <f t="shared" si="2"/>
        <v>478</v>
      </c>
      <c r="M8" s="13">
        <f t="shared" si="3"/>
        <v>334600000</v>
      </c>
      <c r="N8" s="14"/>
      <c r="O8" s="1"/>
      <c r="P8" s="1">
        <v>35</v>
      </c>
      <c r="Q8" s="1">
        <v>45</v>
      </c>
      <c r="R8" s="1">
        <v>55</v>
      </c>
      <c r="S8" s="1"/>
      <c r="T8" s="1"/>
      <c r="U8" s="1"/>
    </row>
    <row r="9" spans="2:21" x14ac:dyDescent="0.4">
      <c r="B9" s="24"/>
      <c r="D9" s="18" t="s">
        <v>8</v>
      </c>
      <c r="E9" s="1">
        <v>500</v>
      </c>
      <c r="F9" s="9">
        <v>800000</v>
      </c>
      <c r="G9" s="2">
        <f t="shared" si="0"/>
        <v>400000000</v>
      </c>
      <c r="H9" s="31">
        <v>23</v>
      </c>
      <c r="I9" s="32">
        <v>500</v>
      </c>
      <c r="J9" s="2">
        <f t="shared" si="1"/>
        <v>400000000</v>
      </c>
      <c r="K9" s="1"/>
      <c r="L9" s="3">
        <f t="shared" si="2"/>
        <v>477</v>
      </c>
      <c r="M9" s="13">
        <f t="shared" si="3"/>
        <v>381600000</v>
      </c>
      <c r="N9" s="14"/>
      <c r="O9" s="14"/>
      <c r="P9" s="1">
        <v>35</v>
      </c>
      <c r="Q9" s="1">
        <v>45</v>
      </c>
      <c r="R9" s="1">
        <v>55</v>
      </c>
      <c r="S9" s="1"/>
      <c r="T9" s="1"/>
      <c r="U9" s="1"/>
    </row>
    <row r="10" spans="2:21" x14ac:dyDescent="0.4">
      <c r="B10" s="24"/>
      <c r="D10" s="18" t="s">
        <v>13</v>
      </c>
      <c r="E10" s="1">
        <v>285</v>
      </c>
      <c r="F10" s="9">
        <v>50000</v>
      </c>
      <c r="G10" s="2">
        <f t="shared" si="0"/>
        <v>14250000</v>
      </c>
      <c r="H10" s="31">
        <v>14</v>
      </c>
      <c r="I10" s="32">
        <v>285</v>
      </c>
      <c r="J10" s="2">
        <f t="shared" si="1"/>
        <v>14250000</v>
      </c>
      <c r="K10" s="1"/>
      <c r="L10" s="3">
        <f t="shared" si="2"/>
        <v>271</v>
      </c>
      <c r="M10" s="13">
        <f t="shared" si="3"/>
        <v>13550000</v>
      </c>
      <c r="N10" s="14"/>
      <c r="O10" s="1"/>
      <c r="P10" s="1"/>
      <c r="Q10" s="1"/>
      <c r="R10" s="1">
        <v>35</v>
      </c>
      <c r="S10" s="1">
        <v>45</v>
      </c>
      <c r="T10" s="1">
        <v>55</v>
      </c>
      <c r="U10" s="1"/>
    </row>
    <row r="11" spans="2:21" x14ac:dyDescent="0.4">
      <c r="B11" s="24"/>
      <c r="D11" s="18" t="s">
        <v>14</v>
      </c>
      <c r="E11" s="1">
        <v>285</v>
      </c>
      <c r="F11" s="9">
        <v>50000</v>
      </c>
      <c r="G11" s="2">
        <f t="shared" si="0"/>
        <v>14250000</v>
      </c>
      <c r="H11" s="31">
        <v>15</v>
      </c>
      <c r="I11" s="32">
        <v>285</v>
      </c>
      <c r="J11" s="2">
        <f t="shared" si="1"/>
        <v>14250000</v>
      </c>
      <c r="K11" s="1"/>
      <c r="L11" s="3">
        <f t="shared" si="2"/>
        <v>270</v>
      </c>
      <c r="M11" s="13">
        <f t="shared" si="3"/>
        <v>13500000</v>
      </c>
      <c r="N11" s="14"/>
      <c r="O11" s="14"/>
      <c r="P11" s="1"/>
      <c r="Q11" s="1"/>
      <c r="R11" s="1">
        <v>35</v>
      </c>
      <c r="S11" s="1">
        <v>45</v>
      </c>
      <c r="T11" s="1">
        <v>55</v>
      </c>
      <c r="U11" s="1"/>
    </row>
    <row r="12" spans="2:21" x14ac:dyDescent="0.4">
      <c r="B12" s="24"/>
      <c r="D12" s="18" t="s">
        <v>9</v>
      </c>
      <c r="E12" s="1">
        <v>150</v>
      </c>
      <c r="F12" s="9">
        <v>1380</v>
      </c>
      <c r="G12" s="2">
        <f t="shared" si="0"/>
        <v>207000</v>
      </c>
      <c r="H12" s="31">
        <v>17</v>
      </c>
      <c r="I12" s="33">
        <v>150</v>
      </c>
      <c r="J12" s="2">
        <f t="shared" si="1"/>
        <v>207000</v>
      </c>
      <c r="K12" s="1"/>
      <c r="L12" s="3">
        <f t="shared" si="2"/>
        <v>133</v>
      </c>
      <c r="M12" s="13">
        <f t="shared" si="3"/>
        <v>183540</v>
      </c>
      <c r="N12" s="14"/>
      <c r="O12" s="1"/>
      <c r="P12" s="1"/>
      <c r="Q12" s="1"/>
      <c r="R12" s="1"/>
      <c r="S12" s="1"/>
      <c r="T12" s="1"/>
      <c r="U12" s="1"/>
    </row>
    <row r="13" spans="2:21" x14ac:dyDescent="0.4">
      <c r="B13" s="24"/>
      <c r="D13" s="18" t="s">
        <v>10</v>
      </c>
      <c r="E13" s="1">
        <v>410</v>
      </c>
      <c r="F13" s="9">
        <v>50000</v>
      </c>
      <c r="G13" s="2">
        <f t="shared" si="0"/>
        <v>20500000</v>
      </c>
      <c r="H13" s="31">
        <v>22</v>
      </c>
      <c r="I13" s="32">
        <v>410</v>
      </c>
      <c r="J13" s="2">
        <f t="shared" si="1"/>
        <v>20500000</v>
      </c>
      <c r="K13" s="1"/>
      <c r="L13" s="3">
        <f t="shared" si="2"/>
        <v>388</v>
      </c>
      <c r="M13" s="13">
        <f t="shared" si="3"/>
        <v>19400000</v>
      </c>
      <c r="N13" s="14"/>
      <c r="O13" s="1"/>
      <c r="P13" s="1">
        <v>55</v>
      </c>
      <c r="Q13" s="1"/>
      <c r="R13" s="1"/>
      <c r="S13" s="1"/>
      <c r="T13" s="1"/>
      <c r="U13" s="1"/>
    </row>
    <row r="14" spans="2:21" x14ac:dyDescent="0.4">
      <c r="B14" s="24"/>
      <c r="D14" s="18" t="s">
        <v>11</v>
      </c>
      <c r="E14" s="1">
        <v>150</v>
      </c>
      <c r="F14" s="9">
        <v>9500</v>
      </c>
      <c r="G14" s="2">
        <f t="shared" si="0"/>
        <v>1425000</v>
      </c>
      <c r="H14" s="31">
        <v>21</v>
      </c>
      <c r="I14" s="33">
        <v>150</v>
      </c>
      <c r="J14" s="2">
        <f t="shared" si="1"/>
        <v>1425000</v>
      </c>
      <c r="K14" s="1"/>
      <c r="L14" s="3">
        <f t="shared" si="2"/>
        <v>129</v>
      </c>
      <c r="M14" s="13">
        <f t="shared" si="3"/>
        <v>1225500</v>
      </c>
      <c r="N14" s="14"/>
      <c r="O14" s="1"/>
      <c r="P14" s="1"/>
      <c r="Q14" s="1"/>
      <c r="R14" s="1"/>
      <c r="S14" s="1"/>
      <c r="T14" s="1"/>
      <c r="U14" s="1"/>
    </row>
    <row r="15" spans="2:21" x14ac:dyDescent="0.4">
      <c r="B15" s="24"/>
      <c r="D15" s="18" t="s">
        <v>12</v>
      </c>
      <c r="E15" s="1">
        <v>410</v>
      </c>
      <c r="F15" s="9">
        <v>130000</v>
      </c>
      <c r="G15" s="2">
        <f>E15*F15</f>
        <v>53300000</v>
      </c>
      <c r="H15" s="31">
        <v>35</v>
      </c>
      <c r="I15" s="32">
        <v>140</v>
      </c>
      <c r="J15" s="2">
        <f t="shared" si="1"/>
        <v>18200000</v>
      </c>
      <c r="K15" s="1"/>
      <c r="L15" s="3">
        <f t="shared" si="2"/>
        <v>105</v>
      </c>
      <c r="M15" s="13">
        <f t="shared" si="3"/>
        <v>13650000</v>
      </c>
      <c r="N15" s="14"/>
      <c r="O15" s="1"/>
      <c r="P15" s="1">
        <v>55</v>
      </c>
      <c r="Q15" s="1"/>
      <c r="R15" s="1"/>
      <c r="S15" s="1"/>
      <c r="T15" s="1"/>
      <c r="U15" s="1"/>
    </row>
    <row r="16" spans="2:21" x14ac:dyDescent="0.4">
      <c r="B16" s="24"/>
      <c r="D16" s="18" t="s">
        <v>15</v>
      </c>
      <c r="E16" s="1">
        <v>1</v>
      </c>
      <c r="F16" s="8">
        <v>58500000</v>
      </c>
      <c r="G16" s="2">
        <f t="shared" si="0"/>
        <v>58500000</v>
      </c>
      <c r="H16" s="15">
        <v>1</v>
      </c>
      <c r="I16" s="1">
        <v>1</v>
      </c>
      <c r="J16" s="2">
        <f t="shared" si="1"/>
        <v>58500000</v>
      </c>
      <c r="K16" s="1"/>
      <c r="L16" s="3">
        <f t="shared" ref="L16" si="4">I16-H16</f>
        <v>0</v>
      </c>
      <c r="M16" s="13">
        <f t="shared" ref="M16" si="5">L16*F16</f>
        <v>0</v>
      </c>
      <c r="N16" s="34" t="s">
        <v>46</v>
      </c>
      <c r="O16" s="35"/>
      <c r="P16" s="35"/>
      <c r="Q16" s="35"/>
      <c r="R16" s="35"/>
      <c r="S16" s="35"/>
      <c r="T16" s="35"/>
      <c r="U16" s="36"/>
    </row>
    <row r="17" spans="2:21" x14ac:dyDescent="0.4">
      <c r="B17" s="24"/>
      <c r="D17" s="1"/>
      <c r="E17" s="1"/>
      <c r="F17" s="1"/>
      <c r="G17" s="2">
        <f>SUM(G2:G16)</f>
        <v>2088282000</v>
      </c>
      <c r="H17" s="15"/>
      <c r="I17" s="1"/>
      <c r="J17" s="2">
        <f>SUM(J2:J11,J13,J15,J16)</f>
        <v>2051550000</v>
      </c>
      <c r="K17" s="1"/>
      <c r="L17" s="3">
        <f t="shared" ref="L17" si="6">K17-H17+1</f>
        <v>1</v>
      </c>
      <c r="M17" s="13">
        <f>SUM(M2:M16)</f>
        <v>1873529040</v>
      </c>
      <c r="N17" s="37"/>
      <c r="O17" s="38"/>
      <c r="P17" s="38"/>
      <c r="Q17" s="38"/>
      <c r="R17" s="38"/>
      <c r="S17" s="38"/>
      <c r="T17" s="38"/>
      <c r="U17" s="39"/>
    </row>
    <row r="18" spans="2:21" x14ac:dyDescent="0.4">
      <c r="B18" s="24"/>
      <c r="D18" s="1"/>
      <c r="E18" s="1"/>
      <c r="F18" s="1"/>
      <c r="G18" s="1"/>
      <c r="H18" s="1"/>
      <c r="I18" s="1"/>
      <c r="J18" s="1"/>
      <c r="K18" s="2"/>
      <c r="M18" s="5"/>
    </row>
    <row r="21" spans="2:21" x14ac:dyDescent="0.4">
      <c r="B21" s="26" t="s">
        <v>37</v>
      </c>
      <c r="C21" s="27" t="s">
        <v>26</v>
      </c>
      <c r="D21" s="6" t="s">
        <v>21</v>
      </c>
      <c r="E21" s="4" t="s">
        <v>22</v>
      </c>
      <c r="F21" s="4" t="s">
        <v>1</v>
      </c>
      <c r="G21" s="4" t="s">
        <v>23</v>
      </c>
      <c r="H21" s="4" t="s">
        <v>24</v>
      </c>
      <c r="I21" s="4" t="s">
        <v>25</v>
      </c>
      <c r="J21" s="10" t="s">
        <v>36</v>
      </c>
      <c r="K21" s="40" t="s">
        <v>39</v>
      </c>
    </row>
    <row r="22" spans="2:21" ht="17.399999999999999" customHeight="1" x14ac:dyDescent="0.4">
      <c r="B22" s="26"/>
      <c r="C22" s="28"/>
      <c r="D22" s="7">
        <f>E22*10</f>
        <v>27900</v>
      </c>
      <c r="E22" s="1">
        <f>F22*5</f>
        <v>2790</v>
      </c>
      <c r="F22" s="16">
        <f>L3</f>
        <v>558</v>
      </c>
      <c r="G22" s="2">
        <f>F22*200000</f>
        <v>111600000</v>
      </c>
      <c r="H22" s="17">
        <f>F12</f>
        <v>1380</v>
      </c>
      <c r="I22" s="2">
        <f>D22*H22</f>
        <v>38502000</v>
      </c>
      <c r="J22" s="11">
        <f>G22+I22</f>
        <v>150102000</v>
      </c>
      <c r="K22" s="30">
        <f>MIN(J22,J24,J26)</f>
        <v>139500000</v>
      </c>
      <c r="M22" s="25" t="s">
        <v>43</v>
      </c>
      <c r="N22" s="25"/>
      <c r="O22" s="25"/>
      <c r="P22" s="25"/>
      <c r="Q22" s="25"/>
      <c r="R22" s="25"/>
      <c r="S22" s="25"/>
      <c r="T22" s="25"/>
      <c r="U22" s="25"/>
    </row>
    <row r="23" spans="2:21" ht="17.399999999999999" customHeight="1" x14ac:dyDescent="0.4">
      <c r="B23" s="26"/>
      <c r="C23" s="27" t="s">
        <v>27</v>
      </c>
      <c r="D23" s="6" t="s">
        <v>21</v>
      </c>
      <c r="E23" s="4" t="s">
        <v>22</v>
      </c>
      <c r="F23" s="4" t="s">
        <v>1</v>
      </c>
      <c r="G23" s="4" t="s">
        <v>23</v>
      </c>
      <c r="H23" s="4" t="s">
        <v>29</v>
      </c>
      <c r="I23" s="4" t="s">
        <v>30</v>
      </c>
      <c r="J23" s="10" t="s">
        <v>36</v>
      </c>
      <c r="K23" s="30"/>
      <c r="M23" s="25"/>
      <c r="N23" s="25"/>
      <c r="O23" s="25"/>
      <c r="P23" s="25"/>
      <c r="Q23" s="25"/>
      <c r="R23" s="25"/>
      <c r="S23" s="25"/>
      <c r="T23" s="25"/>
      <c r="U23" s="25"/>
    </row>
    <row r="24" spans="2:21" ht="17.399999999999999" customHeight="1" x14ac:dyDescent="0.4">
      <c r="B24" s="26"/>
      <c r="C24" s="28"/>
      <c r="D24" s="7">
        <f>E24*10</f>
        <v>27900</v>
      </c>
      <c r="E24" s="1">
        <f>F24*5</f>
        <v>2790</v>
      </c>
      <c r="F24" s="16">
        <f>L3</f>
        <v>558</v>
      </c>
      <c r="G24" s="2">
        <f>F24*50000</f>
        <v>27900000</v>
      </c>
      <c r="H24" s="17">
        <f>F13</f>
        <v>50000</v>
      </c>
      <c r="I24" s="2">
        <f>E24*H24</f>
        <v>139500000</v>
      </c>
      <c r="J24" s="11">
        <f>G24+I24</f>
        <v>167400000</v>
      </c>
      <c r="K24" s="30"/>
      <c r="M24" s="25"/>
      <c r="N24" s="25"/>
      <c r="O24" s="25"/>
      <c r="P24" s="25"/>
      <c r="Q24" s="25"/>
      <c r="R24" s="25"/>
      <c r="S24" s="25"/>
      <c r="T24" s="25"/>
      <c r="U24" s="25"/>
    </row>
    <row r="25" spans="2:21" ht="17.399999999999999" customHeight="1" x14ac:dyDescent="0.4">
      <c r="B25" s="26"/>
      <c r="C25" s="29" t="s">
        <v>28</v>
      </c>
      <c r="D25" s="6" t="s">
        <v>21</v>
      </c>
      <c r="E25" s="4" t="s">
        <v>22</v>
      </c>
      <c r="F25" s="4" t="s">
        <v>1</v>
      </c>
      <c r="G25" s="4" t="s">
        <v>23</v>
      </c>
      <c r="H25" s="4" t="s">
        <v>31</v>
      </c>
      <c r="I25" s="4" t="s">
        <v>32</v>
      </c>
      <c r="J25" s="10" t="s">
        <v>36</v>
      </c>
      <c r="K25" s="30"/>
      <c r="M25" s="25"/>
      <c r="N25" s="25"/>
      <c r="O25" s="25"/>
      <c r="P25" s="25"/>
      <c r="Q25" s="25"/>
      <c r="R25" s="25"/>
      <c r="S25" s="25"/>
      <c r="T25" s="25"/>
      <c r="U25" s="25"/>
    </row>
    <row r="26" spans="2:21" ht="17.399999999999999" customHeight="1" x14ac:dyDescent="0.4">
      <c r="B26" s="26"/>
      <c r="C26" s="29"/>
      <c r="D26" s="7">
        <f>E26*10</f>
        <v>27900</v>
      </c>
      <c r="E26" s="1">
        <f>F26*5</f>
        <v>2790</v>
      </c>
      <c r="F26" s="16">
        <f>L3</f>
        <v>558</v>
      </c>
      <c r="G26" s="2">
        <f>F26*0</f>
        <v>0</v>
      </c>
      <c r="H26" s="17">
        <f>F3</f>
        <v>250000</v>
      </c>
      <c r="I26" s="2">
        <f>F26*H26</f>
        <v>139500000</v>
      </c>
      <c r="J26" s="11">
        <f>G26+I26</f>
        <v>139500000</v>
      </c>
      <c r="K26" s="30"/>
      <c r="L26" s="5"/>
      <c r="M26" s="25"/>
      <c r="N26" s="25"/>
      <c r="O26" s="25"/>
      <c r="P26" s="25"/>
      <c r="Q26" s="25"/>
      <c r="R26" s="25"/>
      <c r="S26" s="25"/>
      <c r="T26" s="25"/>
      <c r="U26" s="25"/>
    </row>
    <row r="27" spans="2:21" ht="17.399999999999999" customHeight="1" x14ac:dyDescent="0.4">
      <c r="B27" s="26" t="s">
        <v>4</v>
      </c>
      <c r="C27" s="27" t="s">
        <v>26</v>
      </c>
      <c r="D27" s="6" t="s">
        <v>21</v>
      </c>
      <c r="E27" s="4" t="s">
        <v>22</v>
      </c>
      <c r="F27" s="4" t="s">
        <v>4</v>
      </c>
      <c r="G27" s="4" t="s">
        <v>23</v>
      </c>
      <c r="H27" s="4" t="s">
        <v>24</v>
      </c>
      <c r="I27" s="4" t="s">
        <v>25</v>
      </c>
      <c r="J27" s="10" t="s">
        <v>36</v>
      </c>
      <c r="K27" s="12" t="s">
        <v>39</v>
      </c>
      <c r="M27" s="25"/>
      <c r="N27" s="25"/>
      <c r="O27" s="25"/>
      <c r="P27" s="25"/>
      <c r="Q27" s="25"/>
      <c r="R27" s="25"/>
      <c r="S27" s="25"/>
      <c r="T27" s="25"/>
      <c r="U27" s="25"/>
    </row>
    <row r="28" spans="2:21" ht="17.399999999999999" customHeight="1" x14ac:dyDescent="0.4">
      <c r="B28" s="26"/>
      <c r="C28" s="28"/>
      <c r="D28" s="7">
        <f>E28*10</f>
        <v>28800</v>
      </c>
      <c r="E28" s="1">
        <f>F28*10</f>
        <v>2880</v>
      </c>
      <c r="F28" s="16">
        <f>L5</f>
        <v>288</v>
      </c>
      <c r="G28" s="2">
        <f>F28*200000</f>
        <v>57600000</v>
      </c>
      <c r="H28" s="17">
        <f>F12</f>
        <v>1380</v>
      </c>
      <c r="I28" s="2">
        <f>D28*H28</f>
        <v>39744000</v>
      </c>
      <c r="J28" s="11">
        <f>G28+I28</f>
        <v>97344000</v>
      </c>
      <c r="K28" s="30">
        <f>MIN(J28,J30,J32)</f>
        <v>97344000</v>
      </c>
      <c r="M28" s="25"/>
      <c r="N28" s="25"/>
      <c r="O28" s="25"/>
      <c r="P28" s="25"/>
      <c r="Q28" s="25"/>
      <c r="R28" s="25"/>
      <c r="S28" s="25"/>
      <c r="T28" s="25"/>
      <c r="U28" s="25"/>
    </row>
    <row r="29" spans="2:21" ht="17.399999999999999" customHeight="1" x14ac:dyDescent="0.4">
      <c r="B29" s="26"/>
      <c r="C29" s="27" t="s">
        <v>27</v>
      </c>
      <c r="D29" s="6" t="s">
        <v>21</v>
      </c>
      <c r="E29" s="4" t="s">
        <v>22</v>
      </c>
      <c r="F29" s="4" t="s">
        <v>4</v>
      </c>
      <c r="G29" s="4" t="s">
        <v>23</v>
      </c>
      <c r="H29" s="4" t="s">
        <v>29</v>
      </c>
      <c r="I29" s="4" t="s">
        <v>30</v>
      </c>
      <c r="J29" s="10" t="s">
        <v>36</v>
      </c>
      <c r="K29" s="30"/>
      <c r="M29" s="25"/>
      <c r="N29" s="25"/>
      <c r="O29" s="25"/>
      <c r="P29" s="25"/>
      <c r="Q29" s="25"/>
      <c r="R29" s="25"/>
      <c r="S29" s="25"/>
      <c r="T29" s="25"/>
      <c r="U29" s="25"/>
    </row>
    <row r="30" spans="2:21" ht="17.399999999999999" customHeight="1" x14ac:dyDescent="0.4">
      <c r="B30" s="26"/>
      <c r="C30" s="28"/>
      <c r="D30" s="7">
        <f>E30*10</f>
        <v>28800</v>
      </c>
      <c r="E30" s="1">
        <f>F30*10</f>
        <v>2880</v>
      </c>
      <c r="F30" s="16">
        <f>L5</f>
        <v>288</v>
      </c>
      <c r="G30" s="2">
        <f>F30*50000</f>
        <v>14400000</v>
      </c>
      <c r="H30" s="17">
        <f>F13</f>
        <v>50000</v>
      </c>
      <c r="I30" s="2">
        <f>E30*H30</f>
        <v>144000000</v>
      </c>
      <c r="J30" s="11">
        <f>G30+I30</f>
        <v>158400000</v>
      </c>
      <c r="K30" s="30"/>
      <c r="M30" s="25"/>
      <c r="N30" s="25"/>
      <c r="O30" s="25"/>
      <c r="P30" s="25"/>
      <c r="Q30" s="25"/>
      <c r="R30" s="25"/>
      <c r="S30" s="25"/>
      <c r="T30" s="25"/>
      <c r="U30" s="25"/>
    </row>
    <row r="31" spans="2:21" ht="17.399999999999999" customHeight="1" x14ac:dyDescent="0.4">
      <c r="B31" s="26"/>
      <c r="C31" s="29" t="s">
        <v>35</v>
      </c>
      <c r="D31" s="6" t="s">
        <v>21</v>
      </c>
      <c r="E31" s="4" t="s">
        <v>22</v>
      </c>
      <c r="F31" s="4" t="s">
        <v>4</v>
      </c>
      <c r="G31" s="4" t="s">
        <v>23</v>
      </c>
      <c r="H31" s="4" t="s">
        <v>33</v>
      </c>
      <c r="I31" s="4" t="s">
        <v>34</v>
      </c>
      <c r="J31" s="10" t="s">
        <v>36</v>
      </c>
      <c r="K31" s="30"/>
      <c r="M31" s="25"/>
      <c r="N31" s="25"/>
      <c r="O31" s="25"/>
      <c r="P31" s="25"/>
      <c r="Q31" s="25"/>
      <c r="R31" s="25"/>
      <c r="S31" s="25"/>
      <c r="T31" s="25"/>
      <c r="U31" s="25"/>
    </row>
    <row r="32" spans="2:21" ht="17.399999999999999" customHeight="1" x14ac:dyDescent="0.4">
      <c r="B32" s="26"/>
      <c r="C32" s="29"/>
      <c r="D32" s="7">
        <f>E32*10</f>
        <v>28800</v>
      </c>
      <c r="E32" s="1">
        <f>F32*10</f>
        <v>2880</v>
      </c>
      <c r="F32" s="16">
        <f>L5</f>
        <v>288</v>
      </c>
      <c r="G32" s="2">
        <v>0</v>
      </c>
      <c r="H32" s="17">
        <f>F5</f>
        <v>370000</v>
      </c>
      <c r="I32" s="2">
        <f>F32*H32</f>
        <v>106560000</v>
      </c>
      <c r="J32" s="11">
        <f>G32+I32</f>
        <v>106560000</v>
      </c>
      <c r="K32" s="30"/>
      <c r="L32" s="5"/>
      <c r="M32" s="25"/>
      <c r="N32" s="25"/>
      <c r="O32" s="25"/>
      <c r="P32" s="25"/>
      <c r="Q32" s="25"/>
      <c r="R32" s="25"/>
      <c r="S32" s="25"/>
      <c r="T32" s="25"/>
      <c r="U32" s="25"/>
    </row>
    <row r="33" spans="2:21" ht="17.399999999999999" customHeight="1" x14ac:dyDescent="0.4">
      <c r="M33" s="25"/>
      <c r="N33" s="25"/>
      <c r="O33" s="25"/>
      <c r="P33" s="25"/>
      <c r="Q33" s="25"/>
      <c r="R33" s="25"/>
      <c r="S33" s="25"/>
      <c r="T33" s="25"/>
      <c r="U33" s="25"/>
    </row>
    <row r="34" spans="2:21" ht="17.399999999999999" customHeight="1" x14ac:dyDescent="0.4">
      <c r="B34" s="26" t="s">
        <v>38</v>
      </c>
      <c r="C34" s="27" t="s">
        <v>26</v>
      </c>
      <c r="D34" s="6" t="s">
        <v>21</v>
      </c>
      <c r="E34" s="4" t="s">
        <v>22</v>
      </c>
      <c r="F34" s="4" t="s">
        <v>38</v>
      </c>
      <c r="G34" s="4" t="s">
        <v>23</v>
      </c>
      <c r="H34" s="4" t="s">
        <v>24</v>
      </c>
      <c r="I34" s="4" t="s">
        <v>25</v>
      </c>
      <c r="J34" s="10" t="s">
        <v>36</v>
      </c>
      <c r="K34" s="12" t="s">
        <v>39</v>
      </c>
      <c r="M34" s="25"/>
      <c r="N34" s="25"/>
      <c r="O34" s="25"/>
      <c r="P34" s="25"/>
      <c r="Q34" s="25"/>
      <c r="R34" s="25"/>
      <c r="S34" s="25"/>
      <c r="T34" s="25"/>
      <c r="U34" s="25"/>
    </row>
    <row r="35" spans="2:21" ht="17.399999999999999" customHeight="1" x14ac:dyDescent="0.4">
      <c r="B35" s="26"/>
      <c r="C35" s="28"/>
      <c r="D35" s="7">
        <f>E35*10</f>
        <v>27250</v>
      </c>
      <c r="E35" s="1">
        <f>F35*5</f>
        <v>2725</v>
      </c>
      <c r="F35" s="16">
        <f>L2</f>
        <v>545</v>
      </c>
      <c r="G35" s="2">
        <f>F35*200000</f>
        <v>109000000</v>
      </c>
      <c r="H35" s="17">
        <f>F14</f>
        <v>9500</v>
      </c>
      <c r="I35" s="2">
        <f>D35*H35</f>
        <v>258875000</v>
      </c>
      <c r="J35" s="11">
        <f>G35+I35</f>
        <v>367875000</v>
      </c>
      <c r="K35" s="30">
        <f>MIN(J35,J37,J39)</f>
        <v>367875000</v>
      </c>
      <c r="M35" s="25"/>
      <c r="N35" s="25"/>
      <c r="O35" s="25"/>
      <c r="P35" s="25"/>
      <c r="Q35" s="25"/>
      <c r="R35" s="25"/>
      <c r="S35" s="25"/>
      <c r="T35" s="25"/>
      <c r="U35" s="25"/>
    </row>
    <row r="36" spans="2:21" ht="17.399999999999999" customHeight="1" x14ac:dyDescent="0.4">
      <c r="B36" s="26"/>
      <c r="C36" s="27" t="s">
        <v>27</v>
      </c>
      <c r="D36" s="6" t="s">
        <v>21</v>
      </c>
      <c r="E36" s="4" t="s">
        <v>22</v>
      </c>
      <c r="F36" s="4" t="s">
        <v>38</v>
      </c>
      <c r="G36" s="4" t="s">
        <v>23</v>
      </c>
      <c r="H36" s="4" t="s">
        <v>29</v>
      </c>
      <c r="I36" s="4" t="s">
        <v>30</v>
      </c>
      <c r="J36" s="10" t="s">
        <v>36</v>
      </c>
      <c r="K36" s="30"/>
      <c r="M36" s="25"/>
      <c r="N36" s="25"/>
      <c r="O36" s="25"/>
      <c r="P36" s="25"/>
      <c r="Q36" s="25"/>
      <c r="R36" s="25"/>
      <c r="S36" s="25"/>
      <c r="T36" s="25"/>
      <c r="U36" s="25"/>
    </row>
    <row r="37" spans="2:21" ht="17.399999999999999" customHeight="1" x14ac:dyDescent="0.4">
      <c r="B37" s="26"/>
      <c r="C37" s="28"/>
      <c r="D37" s="7">
        <f>E37*10</f>
        <v>27250</v>
      </c>
      <c r="E37" s="1">
        <f>F37*5</f>
        <v>2725</v>
      </c>
      <c r="F37" s="16">
        <f>L2</f>
        <v>545</v>
      </c>
      <c r="G37" s="2">
        <f>F37*50000</f>
        <v>27250000</v>
      </c>
      <c r="H37" s="17">
        <f>F15</f>
        <v>130000</v>
      </c>
      <c r="I37" s="2">
        <f>E37*H37</f>
        <v>354250000</v>
      </c>
      <c r="J37" s="11">
        <f>G37+I37</f>
        <v>381500000</v>
      </c>
      <c r="K37" s="30"/>
      <c r="M37" s="25"/>
      <c r="N37" s="25"/>
      <c r="O37" s="25"/>
      <c r="P37" s="25"/>
      <c r="Q37" s="25"/>
      <c r="R37" s="25"/>
      <c r="S37" s="25"/>
      <c r="T37" s="25"/>
      <c r="U37" s="25"/>
    </row>
    <row r="38" spans="2:21" ht="17.399999999999999" customHeight="1" x14ac:dyDescent="0.4">
      <c r="B38" s="26"/>
      <c r="C38" s="29" t="s">
        <v>28</v>
      </c>
      <c r="D38" s="6" t="s">
        <v>21</v>
      </c>
      <c r="E38" s="4" t="s">
        <v>22</v>
      </c>
      <c r="F38" s="4" t="s">
        <v>38</v>
      </c>
      <c r="G38" s="4" t="s">
        <v>23</v>
      </c>
      <c r="H38" s="4" t="s">
        <v>31</v>
      </c>
      <c r="I38" s="4" t="s">
        <v>32</v>
      </c>
      <c r="J38" s="10" t="s">
        <v>36</v>
      </c>
      <c r="K38" s="30"/>
      <c r="M38" s="25"/>
      <c r="N38" s="25"/>
      <c r="O38" s="25"/>
      <c r="P38" s="25"/>
      <c r="Q38" s="25"/>
      <c r="R38" s="25"/>
      <c r="S38" s="25"/>
      <c r="T38" s="25"/>
      <c r="U38" s="25"/>
    </row>
    <row r="39" spans="2:21" ht="17.399999999999999" customHeight="1" x14ac:dyDescent="0.4">
      <c r="B39" s="26"/>
      <c r="C39" s="29"/>
      <c r="D39" s="7">
        <f>E39*10</f>
        <v>27250</v>
      </c>
      <c r="E39" s="1">
        <f>F39*5</f>
        <v>2725</v>
      </c>
      <c r="F39" s="16">
        <f>L2</f>
        <v>545</v>
      </c>
      <c r="G39" s="2">
        <f>F39*0</f>
        <v>0</v>
      </c>
      <c r="H39" s="17">
        <f>F2</f>
        <v>800000</v>
      </c>
      <c r="I39" s="2">
        <f>F39*H39</f>
        <v>436000000</v>
      </c>
      <c r="J39" s="11">
        <f>G39+I39</f>
        <v>436000000</v>
      </c>
      <c r="K39" s="30"/>
      <c r="M39" s="25"/>
      <c r="N39" s="25"/>
      <c r="O39" s="25"/>
      <c r="P39" s="25"/>
      <c r="Q39" s="25"/>
      <c r="R39" s="25"/>
      <c r="S39" s="25"/>
      <c r="T39" s="25"/>
      <c r="U39" s="25"/>
    </row>
    <row r="40" spans="2:21" ht="17.399999999999999" customHeight="1" x14ac:dyDescent="0.4">
      <c r="B40" s="26" t="s">
        <v>3</v>
      </c>
      <c r="C40" s="27" t="s">
        <v>26</v>
      </c>
      <c r="D40" s="6" t="s">
        <v>21</v>
      </c>
      <c r="E40" s="4" t="s">
        <v>22</v>
      </c>
      <c r="F40" s="4" t="s">
        <v>40</v>
      </c>
      <c r="G40" s="4" t="s">
        <v>23</v>
      </c>
      <c r="H40" s="4" t="s">
        <v>24</v>
      </c>
      <c r="I40" s="4" t="s">
        <v>25</v>
      </c>
      <c r="J40" s="10" t="s">
        <v>36</v>
      </c>
      <c r="K40" s="12" t="s">
        <v>39</v>
      </c>
      <c r="M40" s="25"/>
      <c r="N40" s="25"/>
      <c r="O40" s="25"/>
      <c r="P40" s="25"/>
      <c r="Q40" s="25"/>
      <c r="R40" s="25"/>
      <c r="S40" s="25"/>
      <c r="T40" s="25"/>
      <c r="U40" s="25"/>
    </row>
    <row r="41" spans="2:21" x14ac:dyDescent="0.4">
      <c r="B41" s="26"/>
      <c r="C41" s="28"/>
      <c r="D41" s="7">
        <f>E41*10</f>
        <v>28500</v>
      </c>
      <c r="E41" s="1">
        <f>F41*10</f>
        <v>2850</v>
      </c>
      <c r="F41" s="16">
        <f>L4</f>
        <v>285</v>
      </c>
      <c r="G41" s="2">
        <f>F41*200000</f>
        <v>57000000</v>
      </c>
      <c r="H41" s="17">
        <f>F14</f>
        <v>9500</v>
      </c>
      <c r="I41" s="2">
        <f>D41*H41</f>
        <v>270750000</v>
      </c>
      <c r="J41" s="11">
        <f>G41+I41</f>
        <v>327750000</v>
      </c>
      <c r="K41" s="30">
        <f>MIN(J41,J43,J45)</f>
        <v>327750000</v>
      </c>
      <c r="M41" s="25"/>
      <c r="N41" s="25"/>
      <c r="O41" s="25"/>
      <c r="P41" s="25"/>
      <c r="Q41" s="25"/>
      <c r="R41" s="25"/>
      <c r="S41" s="25"/>
      <c r="T41" s="25"/>
      <c r="U41" s="25"/>
    </row>
    <row r="42" spans="2:21" x14ac:dyDescent="0.4">
      <c r="B42" s="26"/>
      <c r="C42" s="27" t="s">
        <v>27</v>
      </c>
      <c r="D42" s="6" t="s">
        <v>21</v>
      </c>
      <c r="E42" s="4" t="s">
        <v>22</v>
      </c>
      <c r="F42" s="4" t="s">
        <v>40</v>
      </c>
      <c r="G42" s="4" t="s">
        <v>23</v>
      </c>
      <c r="H42" s="4" t="s">
        <v>29</v>
      </c>
      <c r="I42" s="4" t="s">
        <v>30</v>
      </c>
      <c r="J42" s="10" t="s">
        <v>36</v>
      </c>
      <c r="K42" s="30"/>
      <c r="M42" s="25"/>
      <c r="N42" s="25"/>
      <c r="O42" s="25"/>
      <c r="P42" s="25"/>
      <c r="Q42" s="25"/>
      <c r="R42" s="25"/>
      <c r="S42" s="25"/>
      <c r="T42" s="25"/>
      <c r="U42" s="25"/>
    </row>
    <row r="43" spans="2:21" x14ac:dyDescent="0.4">
      <c r="B43" s="26"/>
      <c r="C43" s="28"/>
      <c r="D43" s="7">
        <f>E43*10</f>
        <v>28500</v>
      </c>
      <c r="E43" s="1">
        <f>F43*10</f>
        <v>2850</v>
      </c>
      <c r="F43" s="16">
        <f>L4</f>
        <v>285</v>
      </c>
      <c r="G43" s="2">
        <f>F43*50000</f>
        <v>14250000</v>
      </c>
      <c r="H43" s="17">
        <f>F15</f>
        <v>130000</v>
      </c>
      <c r="I43" s="2">
        <f>E43*H43</f>
        <v>370500000</v>
      </c>
      <c r="J43" s="11">
        <f>G43+I43</f>
        <v>384750000</v>
      </c>
      <c r="K43" s="30"/>
      <c r="M43" s="25"/>
      <c r="N43" s="25"/>
      <c r="O43" s="25"/>
      <c r="P43" s="25"/>
      <c r="Q43" s="25"/>
      <c r="R43" s="25"/>
      <c r="S43" s="25"/>
      <c r="T43" s="25"/>
      <c r="U43" s="25"/>
    </row>
    <row r="44" spans="2:21" x14ac:dyDescent="0.4">
      <c r="B44" s="26"/>
      <c r="C44" s="29" t="s">
        <v>35</v>
      </c>
      <c r="D44" s="6" t="s">
        <v>21</v>
      </c>
      <c r="E44" s="4" t="s">
        <v>22</v>
      </c>
      <c r="F44" s="4" t="s">
        <v>40</v>
      </c>
      <c r="G44" s="4" t="s">
        <v>23</v>
      </c>
      <c r="H44" s="4" t="s">
        <v>33</v>
      </c>
      <c r="I44" s="4" t="s">
        <v>34</v>
      </c>
      <c r="J44" s="10" t="s">
        <v>36</v>
      </c>
      <c r="K44" s="30"/>
      <c r="M44" s="25"/>
      <c r="N44" s="25"/>
      <c r="O44" s="25"/>
      <c r="P44" s="25"/>
      <c r="Q44" s="25"/>
      <c r="R44" s="25"/>
      <c r="S44" s="25"/>
      <c r="T44" s="25"/>
      <c r="U44" s="25"/>
    </row>
    <row r="45" spans="2:21" x14ac:dyDescent="0.4">
      <c r="B45" s="26"/>
      <c r="C45" s="29"/>
      <c r="D45" s="7">
        <f>E45*10</f>
        <v>28500</v>
      </c>
      <c r="E45" s="1">
        <f>F45*10</f>
        <v>2850</v>
      </c>
      <c r="F45" s="16">
        <f>L4</f>
        <v>285</v>
      </c>
      <c r="G45" s="2">
        <v>0</v>
      </c>
      <c r="H45" s="17">
        <f>F4</f>
        <v>1300000</v>
      </c>
      <c r="I45" s="2">
        <f>F45*H45</f>
        <v>370500000</v>
      </c>
      <c r="J45" s="11">
        <f>G45+I45</f>
        <v>370500000</v>
      </c>
      <c r="K45" s="30"/>
      <c r="M45" s="25"/>
      <c r="N45" s="25"/>
      <c r="O45" s="25"/>
      <c r="P45" s="25"/>
      <c r="Q45" s="25"/>
      <c r="R45" s="25"/>
      <c r="S45" s="25"/>
      <c r="T45" s="25"/>
      <c r="U45" s="25"/>
    </row>
  </sheetData>
  <mergeCells count="23">
    <mergeCell ref="N16:U17"/>
    <mergeCell ref="C25:C26"/>
    <mergeCell ref="C27:C28"/>
    <mergeCell ref="K22:K26"/>
    <mergeCell ref="K28:K32"/>
    <mergeCell ref="C29:C30"/>
    <mergeCell ref="C31:C32"/>
    <mergeCell ref="B2:B18"/>
    <mergeCell ref="M22:U45"/>
    <mergeCell ref="B27:B32"/>
    <mergeCell ref="B21:B26"/>
    <mergeCell ref="B40:B45"/>
    <mergeCell ref="C40:C41"/>
    <mergeCell ref="C42:C43"/>
    <mergeCell ref="C44:C45"/>
    <mergeCell ref="K35:K39"/>
    <mergeCell ref="K41:K45"/>
    <mergeCell ref="B34:B39"/>
    <mergeCell ref="C34:C35"/>
    <mergeCell ref="C36:C37"/>
    <mergeCell ref="C38:C39"/>
    <mergeCell ref="C21:C22"/>
    <mergeCell ref="C23:C24"/>
  </mergeCells>
  <phoneticPr fontId="1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성진산업 김 시우</dc:creator>
  <cp:lastModifiedBy>성진산업 김 시우</cp:lastModifiedBy>
  <cp:lastPrinted>2023-10-10T03:43:13Z</cp:lastPrinted>
  <dcterms:created xsi:type="dcterms:W3CDTF">2023-09-17T12:16:52Z</dcterms:created>
  <dcterms:modified xsi:type="dcterms:W3CDTF">2023-10-10T06:27:59Z</dcterms:modified>
</cp:coreProperties>
</file>