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사이클" sheetId="1" r:id="rId4"/>
    <sheet state="visible" name="피아노" sheetId="2" r:id="rId5"/>
    <sheet state="visible" name="서폿" sheetId="3" r:id="rId6"/>
  </sheets>
  <definedNames/>
  <calcPr/>
  <extLst>
    <ext uri="GoogleSheetsCustomDataVersion2">
      <go:sheetsCustomData xmlns:go="http://customooxmlschemas.google.com/" r:id="rId7" roundtripDataChecksum="+8yfYTFgHNIygTU2QlpquyJOh558N/peoharrLUI3xU="/>
    </ext>
  </extLst>
</workbook>
</file>

<file path=xl/sharedStrings.xml><?xml version="1.0" encoding="utf-8"?>
<sst xmlns="http://schemas.openxmlformats.org/spreadsheetml/2006/main" count="181" uniqueCount="48">
  <si>
    <t>사이클</t>
  </si>
  <si>
    <t>베이스 스킬셋</t>
  </si>
  <si>
    <t>If 스킬셋 1</t>
  </si>
  <si>
    <t>기본 공격력</t>
  </si>
  <si>
    <t>겁화 딜증?</t>
  </si>
  <si>
    <t>기준 작</t>
  </si>
  <si>
    <t>겁화</t>
  </si>
  <si>
    <t>작열</t>
  </si>
  <si>
    <t>10멸 기입법
9레벨로 넣고
10멸 갯수 기입</t>
  </si>
  <si>
    <t>스킬 D%</t>
  </si>
  <si>
    <t>스킬 Lv.</t>
  </si>
  <si>
    <t>겁화 Lv.</t>
  </si>
  <si>
    <t>작열 Lv.</t>
  </si>
  <si>
    <t>추가 공격력</t>
  </si>
  <si>
    <t>X</t>
  </si>
  <si>
    <t>If 작열</t>
  </si>
  <si>
    <t>기본공</t>
  </si>
  <si>
    <t>영어 O,X</t>
  </si>
  <si>
    <t>딜증</t>
  </si>
  <si>
    <t>엘릭서 머리</t>
  </si>
  <si>
    <t>보석 가격(만)</t>
  </si>
  <si>
    <t>합</t>
  </si>
  <si>
    <t>기본공증</t>
  </si>
  <si>
    <t>10멸</t>
  </si>
  <si>
    <t>If 스킬셋 2</t>
  </si>
  <si>
    <t>If 스킬셋 3</t>
  </si>
  <si>
    <t>스킬레벨</t>
  </si>
  <si>
    <t>상승량</t>
  </si>
  <si>
    <t>가격 비교</t>
  </si>
  <si>
    <t>기존</t>
  </si>
  <si>
    <t>데미지 비교</t>
  </si>
  <si>
    <t>참고자료</t>
  </si>
  <si>
    <t>보석의 기본공격력 증가랑 효율 : https://www.inven.co.kr/board/lostark/4821/98749?name=subjcont&amp;keyword=%EB%B3%B4%EC%84%9D</t>
  </si>
  <si>
    <t>로아 스킬 계수 : https://www.inven.co.kr/board/lostark/4821/90998</t>
  </si>
  <si>
    <t>피아노</t>
  </si>
  <si>
    <t>서포터</t>
  </si>
  <si>
    <t>서폿 기준 기본공</t>
  </si>
  <si>
    <t>스킬</t>
  </si>
  <si>
    <t>기준겁화</t>
  </si>
  <si>
    <t>본인 공격력 비례 강화</t>
  </si>
  <si>
    <t>엘릭서%</t>
  </si>
  <si>
    <t>초월%</t>
  </si>
  <si>
    <t>추가%</t>
  </si>
  <si>
    <t>총 아군공증%</t>
  </si>
  <si>
    <t>실질 수치</t>
  </si>
  <si>
    <t>본인공격력
비례
공격력 증가량</t>
  </si>
  <si>
    <t>베이스 공격력 딜러 딜증</t>
  </si>
  <si>
    <t>베이스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</si>
</sst>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0000"/>
  </numFmts>
  <fonts count="6">
    <font>
      <sz val="10.0"/>
      <color rgb="FF000000"/>
      <name val="Arial"/>
      <scheme val="minor"/>
    </font>
    <font>
      <color theme="1"/>
      <name val="Arial"/>
    </font>
    <font>
      <b/>
      <sz val="18.0"/>
      <color theme="1"/>
      <name val="Arial"/>
    </font>
    <font/>
    <font>
      <b/>
      <sz val="11.0"/>
      <color theme="1"/>
      <name val="Arial"/>
    </font>
    <font>
      <sz val="9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0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ck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medium">
        <color rgb="FF000000"/>
      </right>
      <bottom style="thick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3" fontId="4" numFmtId="0" xfId="0" applyAlignment="1" applyBorder="1" applyFill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10" fillId="4" fontId="1" numFmtId="0" xfId="0" applyAlignment="1" applyBorder="1" applyFill="1" applyFont="1">
      <alignment horizontal="right"/>
    </xf>
    <xf borderId="11" fillId="0" fontId="1" numFmtId="0" xfId="0" applyBorder="1" applyFont="1"/>
    <xf borderId="12" fillId="3" fontId="1" numFmtId="0" xfId="0" applyAlignment="1" applyBorder="1" applyFont="1">
      <alignment horizontal="center" readingOrder="0"/>
    </xf>
    <xf borderId="13" fillId="4" fontId="1" numFmtId="0" xfId="0" applyAlignment="1" applyBorder="1" applyFont="1">
      <alignment horizontal="right" readingOrder="0"/>
    </xf>
    <xf borderId="14" fillId="0" fontId="1" numFmtId="0" xfId="0" applyBorder="1" applyFont="1"/>
    <xf borderId="7" fillId="3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 vertical="center"/>
    </xf>
    <xf borderId="15" fillId="0" fontId="1" numFmtId="0" xfId="0" applyBorder="1" applyFont="1"/>
    <xf borderId="16" fillId="4" fontId="1" numFmtId="0" xfId="0" applyAlignment="1" applyBorder="1" applyFont="1">
      <alignment horizontal="center"/>
    </xf>
    <xf borderId="17" fillId="4" fontId="1" numFmtId="0" xfId="0" applyAlignment="1" applyBorder="1" applyFont="1">
      <alignment horizontal="center"/>
    </xf>
    <xf borderId="17" fillId="4" fontId="1" numFmtId="0" xfId="0" applyAlignment="1" applyBorder="1" applyFont="1">
      <alignment horizontal="center" readingOrder="0"/>
    </xf>
    <xf borderId="18" fillId="4" fontId="1" numFmtId="0" xfId="0" applyAlignment="1" applyBorder="1" applyFont="1">
      <alignment horizontal="center" readingOrder="0"/>
    </xf>
    <xf borderId="19" fillId="4" fontId="1" numFmtId="0" xfId="0" applyAlignment="1" applyBorder="1" applyFont="1">
      <alignment horizontal="right"/>
    </xf>
    <xf borderId="20" fillId="0" fontId="1" numFmtId="0" xfId="0" applyBorder="1" applyFont="1"/>
    <xf borderId="12" fillId="0" fontId="1" numFmtId="0" xfId="0" applyAlignment="1" applyBorder="1" applyFont="1">
      <alignment horizontal="center"/>
    </xf>
    <xf borderId="21" fillId="4" fontId="1" numFmtId="0" xfId="0" applyAlignment="1" applyBorder="1" applyFont="1">
      <alignment horizontal="right" readingOrder="0"/>
    </xf>
    <xf borderId="22" fillId="0" fontId="1" numFmtId="0" xfId="0" applyBorder="1" applyFont="1"/>
    <xf borderId="23" fillId="4" fontId="1" numFmtId="0" xfId="0" applyAlignment="1" applyBorder="1" applyFont="1">
      <alignment horizontal="center"/>
    </xf>
    <xf borderId="24" fillId="0" fontId="1" numFmtId="9" xfId="0" applyAlignment="1" applyBorder="1" applyFont="1" applyNumberFormat="1">
      <alignment horizontal="center"/>
    </xf>
    <xf borderId="25" fillId="4" fontId="1" numFmtId="0" xfId="0" applyAlignment="1" applyBorder="1" applyFont="1">
      <alignment horizontal="center"/>
    </xf>
    <xf borderId="26" fillId="0" fontId="1" numFmtId="10" xfId="0" applyAlignment="1" applyBorder="1" applyFont="1" applyNumberFormat="1">
      <alignment horizontal="right"/>
    </xf>
    <xf borderId="27" fillId="0" fontId="1" numFmtId="0" xfId="0" applyAlignment="1" applyBorder="1" applyFont="1">
      <alignment horizontal="right"/>
    </xf>
    <xf borderId="27" fillId="0" fontId="1" numFmtId="0" xfId="0" applyAlignment="1" applyBorder="1" applyFont="1">
      <alignment horizontal="right" readingOrder="0"/>
    </xf>
    <xf borderId="28" fillId="0" fontId="1" numFmtId="0" xfId="0" applyAlignment="1" applyBorder="1" applyFont="1">
      <alignment horizontal="right"/>
    </xf>
    <xf borderId="29" fillId="4" fontId="1" numFmtId="0" xfId="0" applyAlignment="1" applyBorder="1" applyFont="1">
      <alignment horizontal="right"/>
    </xf>
    <xf borderId="6" fillId="0" fontId="1" numFmtId="1" xfId="0" applyBorder="1" applyFont="1" applyNumberFormat="1"/>
    <xf borderId="29" fillId="4" fontId="1" numFmtId="0" xfId="0" applyAlignment="1" applyBorder="1" applyFont="1">
      <alignment horizontal="center"/>
    </xf>
    <xf borderId="6" fillId="0" fontId="1" numFmtId="9" xfId="0" applyBorder="1" applyFont="1" applyNumberFormat="1"/>
    <xf borderId="30" fillId="4" fontId="1" numFmtId="0" xfId="0" applyAlignment="1" applyBorder="1" applyFont="1">
      <alignment horizontal="center"/>
    </xf>
    <xf borderId="31" fillId="0" fontId="1" numFmtId="10" xfId="0" applyAlignment="1" applyBorder="1" applyFont="1" applyNumberFormat="1">
      <alignment horizontal="right"/>
    </xf>
    <xf borderId="32" fillId="0" fontId="1" numFmtId="0" xfId="0" applyAlignment="1" applyBorder="1" applyFont="1">
      <alignment horizontal="right"/>
    </xf>
    <xf borderId="33" fillId="0" fontId="1" numFmtId="0" xfId="0" applyAlignment="1" applyBorder="1" applyFont="1">
      <alignment horizontal="right"/>
    </xf>
    <xf borderId="34" fillId="0" fontId="1" numFmtId="0" xfId="0" applyAlignment="1" applyBorder="1" applyFont="1">
      <alignment horizontal="center" vertical="center"/>
    </xf>
    <xf borderId="35" fillId="0" fontId="1" numFmtId="10" xfId="0" applyAlignment="1" applyBorder="1" applyFont="1" applyNumberFormat="1">
      <alignment horizontal="center"/>
    </xf>
    <xf borderId="7" fillId="3" fontId="1" numFmtId="0" xfId="0" applyAlignment="1" applyBorder="1" applyFont="1">
      <alignment horizontal="center"/>
    </xf>
    <xf borderId="36" fillId="0" fontId="1" numFmtId="0" xfId="0" applyBorder="1" applyFont="1"/>
    <xf borderId="16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0" fillId="0" fontId="1" numFmtId="1" xfId="0" applyAlignment="1" applyFont="1" applyNumberFormat="1">
      <alignment horizontal="center"/>
    </xf>
    <xf borderId="25" fillId="0" fontId="1" numFmtId="0" xfId="0" applyBorder="1" applyFont="1"/>
    <xf borderId="26" fillId="0" fontId="1" numFmtId="0" xfId="0" applyBorder="1" applyFont="1"/>
    <xf borderId="28" fillId="0" fontId="1" numFmtId="0" xfId="0" applyBorder="1" applyFont="1"/>
    <xf borderId="0" fillId="0" fontId="1" numFmtId="10" xfId="0" applyAlignment="1" applyFont="1" applyNumberFormat="1">
      <alignment horizontal="center"/>
    </xf>
    <xf borderId="30" fillId="0" fontId="1" numFmtId="0" xfId="0" applyBorder="1" applyFont="1"/>
    <xf borderId="31" fillId="0" fontId="1" numFmtId="0" xfId="0" applyBorder="1" applyFont="1"/>
    <xf borderId="33" fillId="0" fontId="1" numFmtId="0" xfId="0" applyBorder="1" applyFont="1"/>
    <xf borderId="21" fillId="4" fontId="1" numFmtId="0" xfId="0" applyAlignment="1" applyBorder="1" applyFont="1">
      <alignment horizontal="center"/>
    </xf>
    <xf borderId="37" fillId="0" fontId="1" numFmtId="10" xfId="0" applyBorder="1" applyFont="1" applyNumberFormat="1"/>
    <xf borderId="38" fillId="0" fontId="1" numFmtId="0" xfId="0" applyBorder="1" applyFont="1"/>
    <xf borderId="39" fillId="0" fontId="1" numFmtId="164" xfId="0" applyAlignment="1" applyBorder="1" applyFont="1" applyNumberFormat="1">
      <alignment horizontal="center"/>
    </xf>
    <xf borderId="22" fillId="0" fontId="3" numFmtId="0" xfId="0" applyBorder="1" applyFont="1"/>
    <xf borderId="40" fillId="0" fontId="1" numFmtId="0" xfId="0" applyAlignment="1" applyBorder="1" applyFont="1">
      <alignment horizontal="center"/>
    </xf>
    <xf borderId="41" fillId="0" fontId="1" numFmtId="0" xfId="0" applyAlignment="1" applyBorder="1" applyFont="1">
      <alignment horizontal="center" readingOrder="0"/>
    </xf>
    <xf borderId="42" fillId="0" fontId="3" numFmtId="0" xfId="0" applyBorder="1" applyFont="1"/>
    <xf borderId="4" fillId="4" fontId="1" numFmtId="0" xfId="0" applyAlignment="1" applyBorder="1" applyFont="1">
      <alignment horizontal="center"/>
    </xf>
    <xf borderId="6" fillId="0" fontId="1" numFmtId="9" xfId="0" applyAlignment="1" applyBorder="1" applyFont="1" applyNumberFormat="1">
      <alignment horizontal="center"/>
    </xf>
    <xf borderId="0" fillId="5" fontId="5" numFmtId="0" xfId="0" applyFill="1" applyFont="1"/>
    <xf borderId="21" fillId="0" fontId="1" numFmtId="0" xfId="0" applyBorder="1" applyFont="1"/>
    <xf borderId="37" fillId="0" fontId="1" numFmtId="0" xfId="0" applyBorder="1" applyFont="1"/>
    <xf borderId="0" fillId="0" fontId="1" numFmtId="0" xfId="0" applyFont="1"/>
    <xf borderId="43" fillId="3" fontId="1" numFmtId="0" xfId="0" applyBorder="1" applyFont="1"/>
    <xf borderId="0" fillId="0" fontId="1" numFmtId="9" xfId="0" applyAlignment="1" applyFont="1" applyNumberFormat="1">
      <alignment horizontal="center"/>
    </xf>
    <xf borderId="24" fillId="0" fontId="1" numFmtId="164" xfId="0" applyAlignment="1" applyBorder="1" applyFont="1" applyNumberFormat="1">
      <alignment horizontal="center"/>
    </xf>
    <xf borderId="44" fillId="0" fontId="1" numFmtId="0" xfId="0" applyBorder="1" applyFont="1"/>
    <xf borderId="25" fillId="4" fontId="1" numFmtId="0" xfId="0" applyAlignment="1" applyBorder="1" applyFont="1">
      <alignment horizontal="right"/>
    </xf>
    <xf borderId="45" fillId="0" fontId="1" numFmtId="0" xfId="0" applyBorder="1" applyFont="1"/>
    <xf borderId="46" fillId="0" fontId="3" numFmtId="0" xfId="0" applyBorder="1" applyFont="1"/>
    <xf borderId="44" fillId="0" fontId="1" numFmtId="164" xfId="0" applyBorder="1" applyFont="1" applyNumberFormat="1"/>
    <xf borderId="32" fillId="0" fontId="1" numFmtId="0" xfId="0" applyAlignment="1" applyBorder="1" applyFont="1">
      <alignment horizontal="right" readingOrder="0"/>
    </xf>
    <xf borderId="33" fillId="0" fontId="1" numFmtId="0" xfId="0" applyAlignment="1" applyBorder="1" applyFont="1">
      <alignment horizontal="right" readingOrder="0"/>
    </xf>
    <xf borderId="47" fillId="0" fontId="1" numFmtId="0" xfId="0" applyBorder="1" applyFont="1"/>
    <xf borderId="48" fillId="0" fontId="3" numFmtId="0" xfId="0" applyBorder="1" applyFont="1"/>
    <xf borderId="30" fillId="4" fontId="1" numFmtId="0" xfId="0" applyAlignment="1" applyBorder="1" applyFont="1">
      <alignment horizontal="right"/>
    </xf>
    <xf borderId="21" fillId="4" fontId="1" numFmtId="0" xfId="0" applyAlignment="1" applyBorder="1" applyFont="1">
      <alignment horizontal="right"/>
    </xf>
    <xf borderId="49" fillId="0" fontId="1" numFmtId="0" xfId="0" applyBorder="1" applyFont="1"/>
    <xf borderId="6" fillId="0" fontId="1" numFmtId="164" xfId="0" applyAlignment="1" applyBorder="1" applyFont="1" applyNumberFormat="1">
      <alignment horizontal="center"/>
    </xf>
    <xf borderId="50" fillId="0" fontId="1" numFmtId="164" xfId="0" applyBorder="1" applyFont="1" applyNumberFormat="1"/>
    <xf borderId="45" fillId="0" fontId="1" numFmtId="10" xfId="0" applyBorder="1" applyFont="1" applyNumberFormat="1"/>
    <xf borderId="47" fillId="0" fontId="1" numFmtId="10" xfId="0" applyBorder="1" applyFont="1" applyNumberFormat="1"/>
    <xf borderId="49" fillId="0" fontId="1" numFmtId="10" xfId="0" applyBorder="1" applyFont="1" applyNumberFormat="1"/>
    <xf borderId="41" fillId="0" fontId="1" numFmtId="0" xfId="0" applyAlignment="1" applyBorder="1" applyFont="1">
      <alignment horizontal="center"/>
    </xf>
    <xf borderId="24" fillId="0" fontId="1" numFmtId="10" xfId="0" applyAlignment="1" applyBorder="1" applyFont="1" applyNumberFormat="1">
      <alignment horizontal="center"/>
    </xf>
    <xf borderId="23" fillId="0" fontId="1" numFmtId="0" xfId="0" applyBorder="1" applyFont="1"/>
    <xf borderId="24" fillId="0" fontId="3" numFmtId="0" xfId="0" applyBorder="1" applyFont="1"/>
    <xf borderId="4" fillId="0" fontId="1" numFmtId="0" xfId="0" applyBorder="1" applyFont="1"/>
    <xf borderId="1" fillId="2" fontId="2" numFmtId="0" xfId="0" applyAlignment="1" applyBorder="1" applyFont="1">
      <alignment horizontal="center" readingOrder="0" vertical="center"/>
    </xf>
    <xf borderId="0" fillId="6" fontId="1" numFmtId="0" xfId="0" applyAlignment="1" applyFill="1" applyFont="1">
      <alignment horizontal="center"/>
    </xf>
    <xf borderId="0" fillId="6" fontId="1" numFmtId="0" xfId="0" applyAlignment="1" applyFont="1">
      <alignment horizontal="right"/>
    </xf>
    <xf borderId="26" fillId="0" fontId="1" numFmtId="10" xfId="0" applyAlignment="1" applyBorder="1" applyFont="1" applyNumberFormat="1">
      <alignment horizontal="right" readingOrder="0"/>
    </xf>
    <xf borderId="28" fillId="0" fontId="1" numFmtId="0" xfId="0" applyAlignment="1" applyBorder="1" applyFont="1">
      <alignment horizontal="right" readingOrder="0"/>
    </xf>
    <xf borderId="0" fillId="0" fontId="1" numFmtId="9" xfId="0" applyFont="1" applyNumberFormat="1"/>
    <xf borderId="31" fillId="0" fontId="1" numFmtId="10" xfId="0" applyAlignment="1" applyBorder="1" applyFont="1" applyNumberFormat="1">
      <alignment horizontal="right" readingOrder="0"/>
    </xf>
    <xf borderId="31" fillId="0" fontId="1" numFmtId="0" xfId="0" applyAlignment="1" applyBorder="1" applyFont="1">
      <alignment readingOrder="0"/>
    </xf>
    <xf borderId="33" fillId="0" fontId="1" numFmtId="0" xfId="0" applyAlignment="1" applyBorder="1" applyFont="1">
      <alignment readingOrder="0"/>
    </xf>
    <xf borderId="37" fillId="0" fontId="1" numFmtId="0" xfId="0" applyAlignment="1" applyBorder="1" applyFont="1">
      <alignment readingOrder="0"/>
    </xf>
    <xf borderId="20" fillId="0" fontId="1" numFmtId="0" xfId="0" applyAlignment="1" applyBorder="1" applyFont="1">
      <alignment readingOrder="0"/>
    </xf>
    <xf borderId="47" fillId="0" fontId="1" numFmtId="9" xfId="0" applyBorder="1" applyFont="1" applyNumberFormat="1"/>
    <xf borderId="49" fillId="0" fontId="1" numFmtId="9" xfId="0" applyBorder="1" applyFont="1" applyNumberFormat="1"/>
    <xf borderId="51" fillId="3" fontId="1" numFmtId="0" xfId="0" applyAlignment="1" applyBorder="1" applyFont="1">
      <alignment horizontal="center" vertical="center"/>
    </xf>
    <xf borderId="26" fillId="0" fontId="1" numFmtId="0" xfId="0" applyAlignment="1" applyBorder="1" applyFont="1">
      <alignment horizontal="right"/>
    </xf>
    <xf borderId="52" fillId="0" fontId="1" numFmtId="0" xfId="0" applyAlignment="1" applyBorder="1" applyFont="1">
      <alignment horizontal="right"/>
    </xf>
    <xf borderId="31" fillId="0" fontId="1" numFmtId="0" xfId="0" applyAlignment="1" applyBorder="1" applyFont="1">
      <alignment horizontal="right"/>
    </xf>
    <xf borderId="52" fillId="0" fontId="3" numFmtId="0" xfId="0" applyBorder="1" applyFont="1"/>
    <xf borderId="10" fillId="4" fontId="1" numFmtId="0" xfId="0" applyAlignment="1" applyBorder="1" applyFont="1">
      <alignment horizontal="center" vertical="center"/>
    </xf>
    <xf borderId="11" fillId="5" fontId="1" numFmtId="10" xfId="0" applyAlignment="1" applyBorder="1" applyFont="1" applyNumberFormat="1">
      <alignment horizontal="center"/>
    </xf>
    <xf borderId="53" fillId="4" fontId="1" numFmtId="0" xfId="0" applyAlignment="1" applyBorder="1" applyFont="1">
      <alignment horizontal="center"/>
    </xf>
    <xf borderId="33" fillId="5" fontId="1" numFmtId="10" xfId="0" applyAlignment="1" applyBorder="1" applyFont="1" applyNumberFormat="1">
      <alignment horizontal="center"/>
    </xf>
    <xf borderId="19" fillId="4" fontId="1" numFmtId="0" xfId="0" applyAlignment="1" applyBorder="1" applyFont="1">
      <alignment horizontal="center"/>
    </xf>
    <xf borderId="20" fillId="0" fontId="1" numFmtId="10" xfId="0" applyAlignment="1" applyBorder="1" applyFont="1" applyNumberFormat="1">
      <alignment horizontal="center"/>
    </xf>
    <xf borderId="27" fillId="0" fontId="3" numFmtId="0" xfId="0" applyBorder="1" applyFont="1"/>
    <xf borderId="34" fillId="4" fontId="1" numFmtId="0" xfId="0" applyBorder="1" applyFont="1"/>
    <xf borderId="54" fillId="4" fontId="1" numFmtId="0" xfId="0" applyAlignment="1" applyBorder="1" applyFont="1">
      <alignment horizontal="center" vertical="center"/>
    </xf>
    <xf borderId="55" fillId="0" fontId="1" numFmtId="1" xfId="0" applyAlignment="1" applyBorder="1" applyFont="1" applyNumberFormat="1">
      <alignment horizontal="center" vertical="center"/>
    </xf>
    <xf borderId="56" fillId="0" fontId="3" numFmtId="0" xfId="0" applyBorder="1" applyFont="1"/>
    <xf borderId="57" fillId="0" fontId="3" numFmtId="0" xfId="0" applyBorder="1" applyFont="1"/>
    <xf borderId="58" fillId="0" fontId="3" numFmtId="0" xfId="0" applyBorder="1" applyFont="1"/>
    <xf borderId="59" fillId="0" fontId="3" numFmtId="0" xfId="0" applyBorder="1" applyFont="1"/>
    <xf borderId="10" fillId="4" fontId="1" numFmtId="0" xfId="0" applyAlignment="1" applyBorder="1" applyFont="1">
      <alignment horizontal="center"/>
    </xf>
    <xf borderId="11" fillId="0" fontId="1" numFmtId="1" xfId="0" applyAlignment="1" applyBorder="1" applyFont="1" applyNumberFormat="1">
      <alignment horizontal="center"/>
    </xf>
    <xf borderId="33" fillId="0" fontId="1" numFmtId="1" xfId="0" applyAlignment="1" applyBorder="1" applyFont="1" applyNumberFormat="1">
      <alignment horizontal="center"/>
    </xf>
    <xf borderId="20" fillId="0" fontId="1" numFmtId="1" xfId="0" applyAlignment="1" applyBorder="1" applyFont="1" applyNumberFormat="1">
      <alignment horizontal="center"/>
    </xf>
    <xf borderId="11" fillId="0" fontId="1" numFmtId="165" xfId="0" applyAlignment="1" applyBorder="1" applyFont="1" applyNumberFormat="1">
      <alignment horizontal="center" vertical="center"/>
    </xf>
    <xf borderId="53" fillId="4" fontId="1" numFmtId="0" xfId="0" applyAlignment="1" applyBorder="1" applyFont="1">
      <alignment horizontal="center" vertical="center"/>
    </xf>
    <xf borderId="33" fillId="0" fontId="1" numFmtId="165" xfId="0" applyAlignment="1" applyBorder="1" applyFont="1" applyNumberFormat="1">
      <alignment horizontal="center" vertical="center"/>
    </xf>
    <xf borderId="19" fillId="4" fontId="1" numFmtId="0" xfId="0" applyAlignment="1" applyBorder="1" applyFont="1">
      <alignment horizontal="center" vertical="center"/>
    </xf>
    <xf borderId="20" fillId="0" fontId="1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3.63"/>
    <col customWidth="1" min="4" max="4" width="8.25"/>
    <col customWidth="1" min="5" max="7" width="7.88"/>
    <col customWidth="1" min="9" max="9" width="3.63"/>
    <col customWidth="1" min="10" max="10" width="8.25"/>
    <col customWidth="1" min="11" max="13" width="7.88"/>
    <col customWidth="1" min="15" max="15" width="10.38"/>
    <col customWidth="1" min="16" max="16" width="9.38"/>
    <col customWidth="1" min="18" max="18" width="9.5"/>
    <col customWidth="1" min="19" max="20" width="8.25"/>
    <col customWidth="1" min="22" max="22" width="4.75"/>
    <col customWidth="1" min="23" max="23" width="5.88"/>
    <col customWidth="1" min="24" max="24" width="7.0"/>
    <col customWidth="1" min="25" max="25" width="4.75"/>
    <col customWidth="1" min="26" max="26" width="5.88"/>
  </cols>
  <sheetData>
    <row r="1" ht="15.75" customHeight="1">
      <c r="N1" s="1"/>
      <c r="O1" s="1"/>
      <c r="P1" s="1"/>
      <c r="Q1" s="1"/>
    </row>
    <row r="2" ht="15.75" customHeight="1"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ht="15.75" customHeight="1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ht="15.75" customHeight="1">
      <c r="N4" s="1"/>
      <c r="O4" s="1"/>
      <c r="P4" s="1"/>
      <c r="Q4" s="1"/>
    </row>
    <row r="5" ht="15.75" customHeight="1">
      <c r="C5" s="8" t="s">
        <v>1</v>
      </c>
      <c r="D5" s="9"/>
      <c r="E5" s="9"/>
      <c r="F5" s="9"/>
      <c r="G5" s="10"/>
      <c r="H5" s="1"/>
      <c r="I5" s="8" t="s">
        <v>2</v>
      </c>
      <c r="J5" s="9"/>
      <c r="K5" s="9"/>
      <c r="L5" s="9"/>
      <c r="M5" s="10"/>
      <c r="N5" s="1"/>
      <c r="O5" s="11" t="s">
        <v>3</v>
      </c>
      <c r="P5" s="12">
        <v>93343.0</v>
      </c>
      <c r="Q5" s="1"/>
      <c r="R5" s="13" t="s">
        <v>4</v>
      </c>
      <c r="S5" s="14" t="s">
        <v>5</v>
      </c>
      <c r="T5" s="15">
        <v>7.0</v>
      </c>
      <c r="V5" s="16" t="s">
        <v>6</v>
      </c>
      <c r="W5" s="10"/>
      <c r="X5" s="1"/>
      <c r="Y5" s="16" t="s">
        <v>7</v>
      </c>
      <c r="Z5" s="10"/>
    </row>
    <row r="6" ht="15.75" customHeight="1">
      <c r="A6" s="17" t="s">
        <v>8</v>
      </c>
      <c r="C6" s="18"/>
      <c r="D6" s="19" t="s">
        <v>9</v>
      </c>
      <c r="E6" s="20" t="s">
        <v>10</v>
      </c>
      <c r="F6" s="21" t="s">
        <v>11</v>
      </c>
      <c r="G6" s="22" t="s">
        <v>12</v>
      </c>
      <c r="I6" s="18"/>
      <c r="J6" s="19" t="s">
        <v>9</v>
      </c>
      <c r="K6" s="20" t="s">
        <v>10</v>
      </c>
      <c r="L6" s="21" t="s">
        <v>11</v>
      </c>
      <c r="M6" s="22" t="s">
        <v>12</v>
      </c>
      <c r="N6" s="1"/>
      <c r="O6" s="23" t="s">
        <v>13</v>
      </c>
      <c r="P6" s="24">
        <v>6076.0</v>
      </c>
      <c r="Q6" s="1"/>
      <c r="R6" s="25" t="s">
        <v>14</v>
      </c>
      <c r="S6" s="26" t="s">
        <v>15</v>
      </c>
      <c r="T6" s="27">
        <v>7.0</v>
      </c>
      <c r="V6" s="28">
        <v>0.0</v>
      </c>
      <c r="W6" s="29">
        <v>1.0</v>
      </c>
      <c r="X6" s="1"/>
      <c r="Y6" s="28">
        <v>0.0</v>
      </c>
      <c r="Z6" s="29">
        <v>1.0</v>
      </c>
    </row>
    <row r="7" ht="15.75" customHeight="1">
      <c r="C7" s="30">
        <v>1.0</v>
      </c>
      <c r="D7" s="31">
        <v>0.589</v>
      </c>
      <c r="E7" s="32">
        <v>12.0</v>
      </c>
      <c r="F7" s="33">
        <v>9.0</v>
      </c>
      <c r="G7" s="34"/>
      <c r="I7" s="30">
        <v>1.0</v>
      </c>
      <c r="J7" s="31">
        <f t="shared" ref="J7:J14" si="1">$D7*(index($W$19:$W$24,match(K7,$V$19:$V$24,0),1)/index($W$19:$W$24,match($E7,$V$19:$V$24,0),1))*(index($W$6:$W$16,match(L7,$V$6:$V$16,0),1)/index($W$6:$W$16,match($F7,$V$6:$V$16,0),1))</f>
        <v>0.6058285714</v>
      </c>
      <c r="K7" s="32">
        <v>12.0</v>
      </c>
      <c r="L7" s="33">
        <v>10.0</v>
      </c>
      <c r="M7" s="34"/>
      <c r="N7" s="1"/>
      <c r="O7" s="35" t="s">
        <v>16</v>
      </c>
      <c r="P7" s="36">
        <f>P5/(1+F15)</f>
        <v>86428.7037</v>
      </c>
      <c r="Q7" s="1"/>
      <c r="R7" s="1" t="s">
        <v>17</v>
      </c>
      <c r="S7" s="37" t="s">
        <v>18</v>
      </c>
      <c r="T7" s="38">
        <f t="array" ref="T7">index($Z$7:$Z$16,match(T5,$Y$7:$Y$16,0),1)/index($Z$7:$Z$16,match(T6,$Y$7:$Y$16,0),1)</f>
        <v>1</v>
      </c>
      <c r="V7" s="28">
        <v>1.0</v>
      </c>
      <c r="W7" s="29">
        <v>1.08</v>
      </c>
      <c r="X7" s="1"/>
      <c r="Y7" s="28">
        <v>1.0</v>
      </c>
      <c r="Z7" s="29">
        <v>0.94</v>
      </c>
    </row>
    <row r="8" ht="15.75" customHeight="1">
      <c r="C8" s="39">
        <v>2.0</v>
      </c>
      <c r="D8" s="40">
        <v>0.12</v>
      </c>
      <c r="E8" s="41">
        <v>12.0</v>
      </c>
      <c r="F8" s="41">
        <v>8.0</v>
      </c>
      <c r="G8" s="42">
        <v>8.0</v>
      </c>
      <c r="I8" s="39">
        <v>2.0</v>
      </c>
      <c r="J8" s="31">
        <f t="shared" si="1"/>
        <v>0.12</v>
      </c>
      <c r="K8" s="41">
        <v>12.0</v>
      </c>
      <c r="L8" s="41">
        <v>8.0</v>
      </c>
      <c r="M8" s="42">
        <v>8.0</v>
      </c>
      <c r="N8" s="1"/>
      <c r="O8" s="1"/>
      <c r="P8" s="1"/>
      <c r="Q8" s="1"/>
      <c r="V8" s="28">
        <v>2.0</v>
      </c>
      <c r="W8" s="29">
        <v>1.12</v>
      </c>
      <c r="X8" s="1"/>
      <c r="Y8" s="28">
        <v>2.0</v>
      </c>
      <c r="Z8" s="29">
        <v>0.92</v>
      </c>
    </row>
    <row r="9" ht="15.75" customHeight="1">
      <c r="C9" s="39">
        <v>3.0</v>
      </c>
      <c r="D9" s="40">
        <v>0.082</v>
      </c>
      <c r="E9" s="41">
        <v>12.0</v>
      </c>
      <c r="F9" s="41">
        <v>8.0</v>
      </c>
      <c r="G9" s="42">
        <v>8.0</v>
      </c>
      <c r="I9" s="39">
        <v>3.0</v>
      </c>
      <c r="J9" s="31">
        <f t="shared" si="1"/>
        <v>0.082</v>
      </c>
      <c r="K9" s="41">
        <v>12.0</v>
      </c>
      <c r="L9" s="41">
        <v>8.0</v>
      </c>
      <c r="M9" s="42">
        <v>8.0</v>
      </c>
      <c r="N9" s="1"/>
      <c r="O9" s="43" t="s">
        <v>19</v>
      </c>
      <c r="P9" s="44">
        <v>0.0144</v>
      </c>
      <c r="Q9" s="1"/>
      <c r="R9" s="45" t="s">
        <v>20</v>
      </c>
      <c r="S9" s="9"/>
      <c r="T9" s="10"/>
      <c r="V9" s="28">
        <v>3.0</v>
      </c>
      <c r="W9" s="29">
        <v>1.16</v>
      </c>
      <c r="X9" s="1"/>
      <c r="Y9" s="28">
        <v>3.0</v>
      </c>
      <c r="Z9" s="29">
        <v>0.9</v>
      </c>
    </row>
    <row r="10" ht="15.75" customHeight="1">
      <c r="C10" s="39">
        <v>4.0</v>
      </c>
      <c r="D10" s="40">
        <v>0.066</v>
      </c>
      <c r="E10" s="41">
        <v>12.0</v>
      </c>
      <c r="F10" s="41">
        <v>8.0</v>
      </c>
      <c r="G10" s="42">
        <v>8.0</v>
      </c>
      <c r="I10" s="39">
        <v>4.0</v>
      </c>
      <c r="J10" s="31">
        <f t="shared" si="1"/>
        <v>0.066</v>
      </c>
      <c r="K10" s="41">
        <v>12.0</v>
      </c>
      <c r="L10" s="41">
        <v>8.0</v>
      </c>
      <c r="M10" s="42">
        <v>8.0</v>
      </c>
      <c r="N10" s="1"/>
      <c r="O10" s="1"/>
      <c r="P10" s="1"/>
      <c r="Q10" s="1"/>
      <c r="R10" s="46"/>
      <c r="S10" s="47" t="s">
        <v>6</v>
      </c>
      <c r="T10" s="48" t="s">
        <v>7</v>
      </c>
      <c r="V10" s="28">
        <v>4.0</v>
      </c>
      <c r="W10" s="29">
        <v>1.2</v>
      </c>
      <c r="X10" s="1"/>
      <c r="Y10" s="28">
        <v>4.0</v>
      </c>
      <c r="Z10" s="29">
        <v>0.88</v>
      </c>
    </row>
    <row r="11" ht="15.75" customHeight="1">
      <c r="C11" s="39">
        <v>5.0</v>
      </c>
      <c r="D11" s="40">
        <v>0.04</v>
      </c>
      <c r="E11" s="41">
        <v>12.0</v>
      </c>
      <c r="F11" s="41">
        <v>8.0</v>
      </c>
      <c r="G11" s="42">
        <v>8.0</v>
      </c>
      <c r="I11" s="39">
        <v>5.0</v>
      </c>
      <c r="J11" s="31">
        <f t="shared" si="1"/>
        <v>0.04</v>
      </c>
      <c r="K11" s="41">
        <v>12.0</v>
      </c>
      <c r="L11" s="41">
        <v>8.0</v>
      </c>
      <c r="M11" s="42">
        <v>8.0</v>
      </c>
      <c r="N11" s="1"/>
      <c r="O11" s="1"/>
      <c r="P11" s="49"/>
      <c r="Q11" s="1"/>
      <c r="R11" s="50">
        <v>0.0</v>
      </c>
      <c r="S11" s="51"/>
      <c r="T11" s="52"/>
      <c r="V11" s="28">
        <v>5.0</v>
      </c>
      <c r="W11" s="29">
        <v>1.24</v>
      </c>
      <c r="X11" s="1"/>
      <c r="Y11" s="28">
        <v>5.0</v>
      </c>
      <c r="Z11" s="29">
        <v>0.86</v>
      </c>
    </row>
    <row r="12" ht="15.75" customHeight="1">
      <c r="C12" s="39">
        <v>6.0</v>
      </c>
      <c r="D12" s="40">
        <v>0.0</v>
      </c>
      <c r="E12" s="41"/>
      <c r="F12" s="41"/>
      <c r="G12" s="42">
        <v>8.0</v>
      </c>
      <c r="I12" s="39">
        <v>6.0</v>
      </c>
      <c r="J12" s="31">
        <f t="shared" si="1"/>
        <v>0</v>
      </c>
      <c r="K12" s="41"/>
      <c r="L12" s="41"/>
      <c r="M12" s="42">
        <v>8.0</v>
      </c>
      <c r="N12" s="1"/>
      <c r="P12" s="53"/>
      <c r="Q12" s="1"/>
      <c r="R12" s="54">
        <v>5.0</v>
      </c>
      <c r="S12" s="55">
        <v>1.0</v>
      </c>
      <c r="T12" s="56">
        <v>1.0</v>
      </c>
      <c r="V12" s="28">
        <v>6.0</v>
      </c>
      <c r="W12" s="29">
        <v>1.28</v>
      </c>
      <c r="X12" s="1"/>
      <c r="Y12" s="28">
        <v>6.0</v>
      </c>
      <c r="Z12" s="29">
        <v>0.84</v>
      </c>
    </row>
    <row r="13" ht="15.75" customHeight="1">
      <c r="C13" s="39">
        <v>7.0</v>
      </c>
      <c r="D13" s="40">
        <v>0.0</v>
      </c>
      <c r="E13" s="41"/>
      <c r="F13" s="41"/>
      <c r="G13" s="42">
        <v>8.0</v>
      </c>
      <c r="I13" s="39">
        <v>7.0</v>
      </c>
      <c r="J13" s="31">
        <f t="shared" si="1"/>
        <v>0</v>
      </c>
      <c r="K13" s="41"/>
      <c r="L13" s="41"/>
      <c r="M13" s="42">
        <v>8.0</v>
      </c>
      <c r="N13" s="1"/>
      <c r="O13" s="1"/>
      <c r="P13" s="49"/>
      <c r="Q13" s="1"/>
      <c r="R13" s="54">
        <v>6.0</v>
      </c>
      <c r="S13" s="55">
        <v>3.1</v>
      </c>
      <c r="T13" s="56">
        <v>3.1</v>
      </c>
      <c r="V13" s="28">
        <v>7.0</v>
      </c>
      <c r="W13" s="29">
        <v>1.32</v>
      </c>
      <c r="X13" s="1"/>
      <c r="Y13" s="28">
        <v>7.0</v>
      </c>
      <c r="Z13" s="29">
        <v>0.82</v>
      </c>
    </row>
    <row r="14" ht="15.75" customHeight="1">
      <c r="C14" s="39">
        <v>8.0</v>
      </c>
      <c r="D14" s="40">
        <v>0.0</v>
      </c>
      <c r="E14" s="41"/>
      <c r="F14" s="41"/>
      <c r="G14" s="42"/>
      <c r="I14" s="39">
        <v>8.0</v>
      </c>
      <c r="J14" s="31">
        <f t="shared" si="1"/>
        <v>0</v>
      </c>
      <c r="K14" s="41"/>
      <c r="L14" s="41"/>
      <c r="M14" s="42"/>
      <c r="N14" s="1"/>
      <c r="O14" s="1"/>
      <c r="P14" s="1"/>
      <c r="Q14" s="1"/>
      <c r="R14" s="54">
        <v>7.0</v>
      </c>
      <c r="S14" s="55">
        <v>9.0</v>
      </c>
      <c r="T14" s="56">
        <v>9.0</v>
      </c>
      <c r="V14" s="28">
        <v>8.0</v>
      </c>
      <c r="W14" s="29">
        <v>1.36</v>
      </c>
      <c r="X14" s="1"/>
      <c r="Y14" s="28">
        <v>8.0</v>
      </c>
      <c r="Z14" s="29">
        <v>0.8</v>
      </c>
    </row>
    <row r="15" ht="15.75" customHeight="1">
      <c r="C15" s="57" t="s">
        <v>21</v>
      </c>
      <c r="D15" s="58">
        <f>sum(D7:D14)</f>
        <v>0.897</v>
      </c>
      <c r="E15" s="59" t="s">
        <v>22</v>
      </c>
      <c r="F15" s="60">
        <f t="array" ref="F15">index($W$27:$W$35,match(F7,$V$27:$V$35,0))+index($W$27:$W$35,match(G7,$V$27:$V$35,0))+index($W$27:$W$35,match(F8,$V$27:$V$35,0))+index($W$27:$W$35,match(G8,$V$27:$V$35,0))+index($W$27:$W$35,match(F9,$V$27:$V$35,0))+index($W$27:$W$35,match(G9,$V$27:$V$35,0))+index($W$27:$W$35,match(F10,$V$27:$V$35,0))+index($W$27:$W$35,match(G10,$V$27:$V$35,0))+index($W$27:$W$35,match(F11,$V$27:$V$35,0))+index($W$27:$W$35,match(G11,$V$27:$V$35,0))+index($W$27:$W$35,match(F12,$V$27:$V$35,0))+index($W$27:$W$35,match(G12,$V$27:$V$35,0))+index($W$27:$W$35,match(F13,$V$27:$V$35,0))+index($W$27:$W$35,match(G13,$V$27:$V$35,0))+index($W$27:$W$35,match(F14,$V$27:$V$35,0))+index($W$27:$W$35,match(G14,$V$27:$V$35,0))-F16*0.01</f>
        <v>0.08</v>
      </c>
      <c r="G15" s="61"/>
      <c r="I15" s="57" t="s">
        <v>21</v>
      </c>
      <c r="J15" s="58">
        <f>sum(J7:J14)*((1+(((((1+L15)*$P$7+(($P$5+$P$6)/(1+$P$9)-$P$5)))*(1+$P$9))-($P$5+$P$6))/($P$5+$P$6))*if($R$6 = "O",$T$7,1))</f>
        <v>0.9234989578</v>
      </c>
      <c r="K15" s="59" t="s">
        <v>22</v>
      </c>
      <c r="L15" s="60">
        <f t="array" ref="L15">index($W$27:$W$35,match(L7,$V$27:$V$35,0))+index($W$27:$W$35,match(M7,$V$27:$V$35,0))+index($W$27:$W$35,match(L8,$V$27:$V$35,0))+index($W$27:$W$35,match(M8,$V$27:$V$35,0))+index($W$27:$W$35,match(L9,$V$27:$V$35,0))+index($W$27:$W$35,match(M9,$V$27:$V$35,0))+index($W$27:$W$35,match(L10,$V$27:$V$35,0))+index($W$27:$W$35,match(M10,$V$27:$V$35,0))+index($W$27:$W$35,match(L11,$V$27:$V$35,0))+index($W$27:$W$35,match(M11,$V$27:$V$35,0))+index($W$27:$W$35,match(L12,$V$27:$V$35,0))+index($W$27:$W$35,match(M12,$V$27:$V$35,0))+index($W$27:$W$35,match(L13,$V$27:$V$35,0))+index($W$27:$W$35,match(M13,$V$27:$V$35,0))+index($W$27:$W$35,match(L14,$V$27:$V$35,0))+index($W$27:$W$35,match(M14,$V$27:$V$35,0))-L16*0.01</f>
        <v>0.092</v>
      </c>
      <c r="M15" s="61"/>
      <c r="N15" s="1"/>
      <c r="O15" s="1"/>
      <c r="P15" s="1"/>
      <c r="Q15" s="1"/>
      <c r="R15" s="54">
        <v>8.0</v>
      </c>
      <c r="S15" s="55">
        <v>28.0</v>
      </c>
      <c r="T15" s="56">
        <v>27.0</v>
      </c>
      <c r="V15" s="28">
        <v>9.0</v>
      </c>
      <c r="W15" s="29">
        <v>1.4</v>
      </c>
      <c r="X15" s="1"/>
      <c r="Y15" s="28">
        <v>9.0</v>
      </c>
      <c r="Z15" s="29">
        <v>0.78</v>
      </c>
    </row>
    <row r="16" ht="15.75" customHeight="1">
      <c r="E16" s="62" t="s">
        <v>23</v>
      </c>
      <c r="F16" s="63">
        <v>1.0</v>
      </c>
      <c r="G16" s="64"/>
      <c r="K16" s="62" t="s">
        <v>23</v>
      </c>
      <c r="L16" s="63"/>
      <c r="M16" s="64"/>
      <c r="N16" s="1"/>
      <c r="O16" s="1"/>
      <c r="P16" s="1"/>
      <c r="Q16" s="1"/>
      <c r="R16" s="54">
        <v>9.0</v>
      </c>
      <c r="S16" s="55">
        <v>88.9</v>
      </c>
      <c r="T16" s="56">
        <v>71.3</v>
      </c>
      <c r="V16" s="65">
        <v>10.0</v>
      </c>
      <c r="W16" s="66">
        <v>1.44</v>
      </c>
      <c r="Y16" s="65">
        <v>10.0</v>
      </c>
      <c r="Z16" s="66">
        <v>0.76</v>
      </c>
    </row>
    <row r="17" ht="15.75" customHeight="1">
      <c r="H17" s="67"/>
      <c r="N17" s="1"/>
      <c r="O17" s="1"/>
      <c r="P17" s="1"/>
      <c r="Q17" s="1"/>
      <c r="R17" s="68">
        <v>10.0</v>
      </c>
      <c r="S17" s="69">
        <v>267.0</v>
      </c>
      <c r="T17" s="24">
        <v>131.0</v>
      </c>
      <c r="Y17" s="1"/>
    </row>
    <row r="18" ht="15.75" customHeight="1">
      <c r="C18" s="8" t="s">
        <v>24</v>
      </c>
      <c r="D18" s="9"/>
      <c r="E18" s="9"/>
      <c r="F18" s="9"/>
      <c r="G18" s="10"/>
      <c r="I18" s="8" t="s">
        <v>25</v>
      </c>
      <c r="J18" s="9"/>
      <c r="K18" s="9"/>
      <c r="L18" s="9"/>
      <c r="M18" s="10"/>
      <c r="N18" s="1"/>
      <c r="O18" s="1"/>
      <c r="P18" s="1"/>
      <c r="Q18" s="1"/>
      <c r="R18" s="70"/>
      <c r="S18" s="70"/>
      <c r="V18" s="45" t="s">
        <v>26</v>
      </c>
      <c r="W18" s="10"/>
      <c r="X18" s="71" t="s">
        <v>27</v>
      </c>
      <c r="Y18" s="1"/>
      <c r="Z18" s="72"/>
    </row>
    <row r="19" ht="15.75" customHeight="1">
      <c r="C19" s="18"/>
      <c r="D19" s="19" t="s">
        <v>9</v>
      </c>
      <c r="E19" s="20" t="s">
        <v>10</v>
      </c>
      <c r="F19" s="21" t="s">
        <v>11</v>
      </c>
      <c r="G19" s="22" t="s">
        <v>12</v>
      </c>
      <c r="I19" s="18"/>
      <c r="J19" s="19" t="s">
        <v>9</v>
      </c>
      <c r="K19" s="20" t="s">
        <v>10</v>
      </c>
      <c r="L19" s="21" t="s">
        <v>11</v>
      </c>
      <c r="M19" s="22" t="s">
        <v>12</v>
      </c>
      <c r="N19" s="1"/>
      <c r="O19" s="1"/>
      <c r="P19" s="1"/>
      <c r="Q19" s="1"/>
      <c r="R19" s="45" t="s">
        <v>28</v>
      </c>
      <c r="S19" s="9"/>
      <c r="T19" s="10"/>
      <c r="V19" s="28">
        <v>0.0</v>
      </c>
      <c r="W19" s="73">
        <f>1</f>
        <v>1</v>
      </c>
      <c r="X19" s="74"/>
      <c r="Y19" s="1"/>
      <c r="Z19" s="72"/>
    </row>
    <row r="20" ht="15.75" customHeight="1">
      <c r="C20" s="30">
        <v>1.0</v>
      </c>
      <c r="D20" s="31">
        <f t="shared" ref="D20:D27" si="2">$D7*(index($W$19:$W$24,match(E20,$V$19:$V$24,0),1)/index($W$19:$W$24,match($E7,$V$19:$V$24,0),1))*(index($W$6:$W$16,match(F20,$V$6:$V$16,0),1)/index($W$6:$W$16,match($F7,$V$6:$V$16,0),1))</f>
        <v>0.589</v>
      </c>
      <c r="E20" s="32">
        <v>12.0</v>
      </c>
      <c r="F20" s="32">
        <v>9.0</v>
      </c>
      <c r="G20" s="34"/>
      <c r="I20" s="30">
        <v>1.0</v>
      </c>
      <c r="J20" s="31">
        <f t="shared" ref="J20:J27" si="3">$D7*(index($W$19:$W$24,match(K20,$V$19:$V$24,0),1)/index($W$19:$W$24,match($E7,$V$19:$V$24,0),1))*(index($W$6:$W$16,match(L20,$V$6:$V$16,0),1)/index($W$6:$W$16,match($F7,$V$6:$V$16,0),1))</f>
        <v>0.589</v>
      </c>
      <c r="K20" s="32">
        <v>12.0</v>
      </c>
      <c r="L20" s="33">
        <v>9.0</v>
      </c>
      <c r="M20" s="34"/>
      <c r="N20" s="1"/>
      <c r="O20" s="1"/>
      <c r="P20" s="1"/>
      <c r="Q20" s="1"/>
      <c r="R20" s="75" t="s">
        <v>29</v>
      </c>
      <c r="S20" s="76">
        <f t="array" ref="S20">index($S$11:$S$17,match(F7,$R$11:$R$17,0))+index($S$11:$S$17,match(F8,$R$11:$R$17,0))+index($S$11:$S$17,match(F9,$R$11:$R$17,0))+index($S$11:$S$17,match(F10,$R$11:$R$17,0))+index($S$11:$S$17,match(F11,$R$11:$R$17,0))+index($S$11:$S$17,match(F12,$R$11:$R$17,0))+index($S$11:$S$17,match(F13,$R$11:$R$17,0))+index($S$11:$S$17,match(F14,$R$11:$R$17,0))+index($T$11:$T$17,match(G7,$R$11:$R$17,0))+index($T$11:$T$17,match(G8,$R$11:$R$17,0))+index($T$11:$T$17,match(G9,$R$11:$R$17,0))+index($T$11:$T$17,match(G10,$R$11:$R$17,0))+index($T$11:$T$17,match(G11,$R$11:$R$17,0))+index($T$11:$T$17,match(G12,$R$11:$R$17,0))+index($T$11:$T$17,match(G13,$R$11:$R$17,0))+index($T$11:$T$17,match(G14,$R$11:$R$17,0))-($S$16-$S$15)*F16</f>
        <v>302</v>
      </c>
      <c r="T20" s="77"/>
      <c r="V20" s="28">
        <v>10.0</v>
      </c>
      <c r="W20" s="73">
        <f t="shared" ref="W20:W24" si="4">W19*X20</f>
        <v>1</v>
      </c>
      <c r="X20" s="78">
        <v>1.0</v>
      </c>
      <c r="Y20" s="1"/>
      <c r="Z20" s="72"/>
    </row>
    <row r="21" ht="15.75" customHeight="1">
      <c r="C21" s="39">
        <v>2.0</v>
      </c>
      <c r="D21" s="31">
        <f t="shared" si="2"/>
        <v>0.12</v>
      </c>
      <c r="E21" s="41">
        <v>12.0</v>
      </c>
      <c r="F21" s="79">
        <v>8.0</v>
      </c>
      <c r="G21" s="80">
        <v>8.0</v>
      </c>
      <c r="I21" s="39">
        <v>2.0</v>
      </c>
      <c r="J21" s="31">
        <f t="shared" si="3"/>
        <v>0.1235294118</v>
      </c>
      <c r="K21" s="41">
        <v>12.0</v>
      </c>
      <c r="L21" s="79">
        <v>9.0</v>
      </c>
      <c r="M21" s="42">
        <v>8.0</v>
      </c>
      <c r="N21" s="1"/>
      <c r="O21" s="1"/>
      <c r="P21" s="1"/>
      <c r="Q21" s="1"/>
      <c r="R21" s="75" t="s">
        <v>2</v>
      </c>
      <c r="S21" s="81">
        <f t="array" ref="S21">index($S$11:$S$17,match(L7,$R$11:$R$17,0))+index($S$11:$S$17,match(L8,$R$11:$R$17,0))+index($S$11:$S$17,match(L9,$R$11:$R$17,0))+index($S$11:$S$17,match(L10,$R$11:$R$17,0))+index($S$11:$S$17,match(L11,$R$11:$R$17,0))+index($S$11:$S$17,match(L12,$R$11:$R$17,0))+index($S$11:$S$17,match(L13,$R$11:$R$17,0))+index($S$11:$S$17,match(L14,$R$11:$R$17,0))+index($T$11:$T$17,match(M7,$R$11:$R$17,0))+index($T$11:$T$17,match(M8,$R$11:$R$17,0))+index($T$11:$T$17,match(M9,$R$11:$R$17,0))+index($T$11:$T$17,match(M10,$R$11:$R$17,0))+index($T$11:$T$17,match(M11,$R$11:$R$17,0))+index($T$11:$T$17,match(M12,$R$11:$R$17,0))+index($T$11:$T$17,match(M13,$R$11:$R$17,0))+index($T$11:$T$17,match(M14,$R$11:$R$17,0))-($S$16-$S$15)*L16</f>
        <v>541</v>
      </c>
      <c r="T21" s="82"/>
      <c r="V21" s="28">
        <v>11.0</v>
      </c>
      <c r="W21" s="73">
        <f t="shared" si="4"/>
        <v>1.088</v>
      </c>
      <c r="X21" s="78">
        <v>1.088</v>
      </c>
      <c r="Y21" s="1"/>
      <c r="Z21" s="72"/>
    </row>
    <row r="22" ht="15.75" customHeight="1">
      <c r="C22" s="39">
        <v>3.0</v>
      </c>
      <c r="D22" s="31">
        <f t="shared" si="2"/>
        <v>0.082</v>
      </c>
      <c r="E22" s="41">
        <v>12.0</v>
      </c>
      <c r="F22" s="79">
        <v>8.0</v>
      </c>
      <c r="G22" s="80">
        <v>8.0</v>
      </c>
      <c r="I22" s="39">
        <v>3.0</v>
      </c>
      <c r="J22" s="31">
        <f t="shared" si="3"/>
        <v>0.082</v>
      </c>
      <c r="K22" s="41">
        <v>12.0</v>
      </c>
      <c r="L22" s="41">
        <v>8.0</v>
      </c>
      <c r="M22" s="42">
        <v>8.0</v>
      </c>
      <c r="N22" s="1"/>
      <c r="O22" s="1"/>
      <c r="P22" s="1"/>
      <c r="Q22" s="1"/>
      <c r="R22" s="83" t="s">
        <v>24</v>
      </c>
      <c r="S22" s="81">
        <f t="array" ref="S22">index($S$11:$S$17,match(F20,$R$11:$R$17,0))+index($S$11:$S$17,match(F21,$R$11:$R$17,0))+index($S$11:$S$17,match(F22,$R$11:$R$17,0))+index($S$11:$S$17,match(F23,$R$11:$R$17,0))+index($S$11:$S$17,match(F24,$R$11:$R$17,0))+index($S$11:$S$17,match(F25,$R$11:$R$17,0))+index($S$11:$S$17,match(F26,$R$11:$R$17,0))+index($S$11:$S$17,match(F27,$R$11:$R$17,0))+index($T$11:$T$17,match(G20,$R$11:$R$17,0))+index($T$11:$T$17,match(G21,$R$11:$R$17,0))+index($T$11:$T$17,match(G22,$R$11:$R$17,0))+index($T$11:$T$17,match(G23,$R$11:$R$17,0))+index($T$11:$T$17,match(G24,$R$11:$R$17,0))+index($T$11:$T$17,match(G25,$R$11:$R$17,0))+index($T$11:$T$17,match(G26,$R$11:$R$17,0))+index($T$11:$T$17,match(G27,$R$11:$R$17,0))-($S$16-$S$15)*F29</f>
        <v>362.9</v>
      </c>
      <c r="T22" s="82"/>
      <c r="V22" s="28">
        <v>12.0</v>
      </c>
      <c r="W22" s="73">
        <f t="shared" si="4"/>
        <v>1.1424</v>
      </c>
      <c r="X22" s="78">
        <v>1.05</v>
      </c>
      <c r="Y22" s="1"/>
      <c r="Z22" s="72"/>
    </row>
    <row r="23" ht="15.75" customHeight="1">
      <c r="C23" s="39">
        <v>4.0</v>
      </c>
      <c r="D23" s="31">
        <f t="shared" si="2"/>
        <v>0.066</v>
      </c>
      <c r="E23" s="41">
        <v>12.0</v>
      </c>
      <c r="F23" s="41">
        <v>8.0</v>
      </c>
      <c r="G23" s="80">
        <v>8.0</v>
      </c>
      <c r="I23" s="39">
        <v>4.0</v>
      </c>
      <c r="J23" s="31">
        <f t="shared" si="3"/>
        <v>0.066</v>
      </c>
      <c r="K23" s="41">
        <v>12.0</v>
      </c>
      <c r="L23" s="41">
        <v>8.0</v>
      </c>
      <c r="M23" s="42">
        <v>8.0</v>
      </c>
      <c r="N23" s="1"/>
      <c r="O23" s="1"/>
      <c r="P23" s="1"/>
      <c r="Q23" s="1"/>
      <c r="R23" s="84" t="s">
        <v>25</v>
      </c>
      <c r="S23" s="85">
        <f t="array" ref="S23">index($S$11:$S$17,match(L20,$R$11:$R$17,0))+index($S$11:$S$17,match(L21,$R$11:$R$17,0))+index($S$11:$S$17,match(L22,$R$11:$R$17,0))+index($S$11:$S$17,match(L23,$R$11:$R$17,0))+index($S$11:$S$17,match(L24,$R$11:$R$17,0))+index($S$11:$S$17,match(L25,$R$11:$R$17,0))+index($S$11:$S$17,match(L26,$R$11:$R$17,0))+index($S$11:$S$17,match(L27,$R$11:$R$17,0))+index($T$11:$T$17,match(M20,$R$11:$R$17,0))+index($T$11:$T$17,match(M21,$R$11:$R$17,0))+index($T$11:$T$17,match(M22,$R$11:$R$17,0))+index($T$11:$T$17,match(M23,$R$11:$R$17,0))+index($T$11:$T$17,match(M24,$R$11:$R$17,0))+index($T$11:$T$17,match(M25,$R$11:$R$17,0))+index($T$11:$T$17,match(M26,$R$11:$R$17,0))+index($T$11:$T$17,match(M27,$R$11:$R$17,0))-($S$16-$S$15)*L29</f>
        <v>362.9</v>
      </c>
      <c r="T23" s="61"/>
      <c r="V23" s="28">
        <v>13.0</v>
      </c>
      <c r="W23" s="73">
        <f t="shared" si="4"/>
        <v>1.188096</v>
      </c>
      <c r="X23" s="78">
        <v>1.04</v>
      </c>
    </row>
    <row r="24" ht="15.75" customHeight="1">
      <c r="C24" s="39">
        <v>5.0</v>
      </c>
      <c r="D24" s="31">
        <f t="shared" si="2"/>
        <v>0.04</v>
      </c>
      <c r="E24" s="41">
        <v>12.0</v>
      </c>
      <c r="F24" s="41">
        <v>8.0</v>
      </c>
      <c r="G24" s="42">
        <v>8.0</v>
      </c>
      <c r="I24" s="39">
        <v>5.0</v>
      </c>
      <c r="J24" s="31">
        <f t="shared" si="3"/>
        <v>0.04</v>
      </c>
      <c r="K24" s="41">
        <v>12.0</v>
      </c>
      <c r="L24" s="41">
        <v>8.0</v>
      </c>
      <c r="M24" s="42">
        <v>8.0</v>
      </c>
      <c r="N24" s="1"/>
      <c r="O24" s="1"/>
      <c r="P24" s="1"/>
      <c r="Q24" s="1"/>
      <c r="V24" s="65">
        <v>14.0</v>
      </c>
      <c r="W24" s="86">
        <f t="shared" si="4"/>
        <v>1.23561984</v>
      </c>
      <c r="X24" s="87">
        <v>1.04</v>
      </c>
    </row>
    <row r="25" ht="15.75" customHeight="1">
      <c r="C25" s="39">
        <v>6.0</v>
      </c>
      <c r="D25" s="31">
        <f t="shared" si="2"/>
        <v>0</v>
      </c>
      <c r="E25" s="41"/>
      <c r="F25" s="41"/>
      <c r="G25" s="80">
        <v>8.0</v>
      </c>
      <c r="I25" s="39">
        <v>6.0</v>
      </c>
      <c r="J25" s="31">
        <f t="shared" si="3"/>
        <v>0</v>
      </c>
      <c r="K25" s="41"/>
      <c r="L25" s="41"/>
      <c r="M25" s="42">
        <v>8.0</v>
      </c>
      <c r="N25" s="1"/>
      <c r="O25" s="1"/>
      <c r="P25" s="1"/>
      <c r="Q25" s="1"/>
      <c r="R25" s="45" t="s">
        <v>30</v>
      </c>
      <c r="S25" s="9"/>
      <c r="T25" s="10"/>
    </row>
    <row r="26" ht="15.75" customHeight="1">
      <c r="C26" s="39">
        <v>7.0</v>
      </c>
      <c r="D26" s="31">
        <f t="shared" si="2"/>
        <v>0</v>
      </c>
      <c r="E26" s="41"/>
      <c r="F26" s="41"/>
      <c r="G26" s="80">
        <v>8.0</v>
      </c>
      <c r="I26" s="39">
        <v>7.0</v>
      </c>
      <c r="J26" s="31">
        <f t="shared" si="3"/>
        <v>0</v>
      </c>
      <c r="K26" s="41"/>
      <c r="L26" s="41"/>
      <c r="M26" s="42">
        <v>8.0</v>
      </c>
      <c r="N26" s="1"/>
      <c r="O26" s="1"/>
      <c r="P26" s="1"/>
      <c r="Q26" s="1"/>
      <c r="R26" s="75" t="s">
        <v>2</v>
      </c>
      <c r="S26" s="88">
        <f>J15/D15</f>
        <v>1.029541759</v>
      </c>
      <c r="T26" s="77"/>
      <c r="V26" s="45" t="s">
        <v>22</v>
      </c>
      <c r="W26" s="10"/>
    </row>
    <row r="27" ht="15.75" customHeight="1">
      <c r="C27" s="39">
        <v>8.0</v>
      </c>
      <c r="D27" s="31">
        <f t="shared" si="2"/>
        <v>0</v>
      </c>
      <c r="E27" s="41"/>
      <c r="F27" s="41"/>
      <c r="G27" s="42"/>
      <c r="I27" s="39">
        <v>8.0</v>
      </c>
      <c r="J27" s="31">
        <f t="shared" si="3"/>
        <v>0</v>
      </c>
      <c r="K27" s="41"/>
      <c r="L27" s="41"/>
      <c r="M27" s="42"/>
      <c r="N27" s="1"/>
      <c r="O27" s="1"/>
      <c r="P27" s="1"/>
      <c r="Q27" s="1"/>
      <c r="R27" s="83" t="s">
        <v>24</v>
      </c>
      <c r="S27" s="89">
        <f>D28/D15</f>
        <v>1.008818564</v>
      </c>
      <c r="T27" s="82"/>
      <c r="V27" s="28">
        <v>0.0</v>
      </c>
      <c r="W27" s="29">
        <v>0.0</v>
      </c>
    </row>
    <row r="28" ht="15.75" customHeight="1">
      <c r="C28" s="57" t="s">
        <v>21</v>
      </c>
      <c r="D28" s="58">
        <f>sum(D20:D27)*((1+(((((1+F28)*$P$7+(($P$5+$P$6)/(1+$P$9)-$P$5)))*(1+$P$9))-($P$5+$P$6))/($P$5+$P$6))*if($R$6 = "O",$T$7,1))</f>
        <v>0.9049102515</v>
      </c>
      <c r="E28" s="59" t="s">
        <v>22</v>
      </c>
      <c r="F28" s="60">
        <f t="array" ref="F28">index($W$27:$W$35,match(F20,$V$27:$V$35,0))+index($W$27:$W$35,match(G20,$V$27:$V$35,0))+index($W$27:$W$35,match(F21,$V$27:$V$35,0))+index($W$27:$W$35,match(G21,$V$27:$V$35,0))+index($W$27:$W$35,match(F22,$V$27:$V$35,0))+index($W$27:$W$35,match(G22,$V$27:$V$35,0))+index($W$27:$W$35,match(F23,$V$27:$V$35,0))+index($W$27:$W$35,match(G23,$V$27:$V$35,0))+index($W$27:$W$35,match(F24,$V$27:$V$35,0))+index($W$27:$W$35,match(G24,$V$27:$V$35,0))+index($W$27:$W$35,match(F25,$V$27:$V$35,0))+index($W$27:$W$35,match(G25,$V$27:$V$35,0))+index($W$27:$W$35,match(F26,$V$27:$V$35,0))+index($W$27:$W$35,match(G26,$V$27:$V$35,0))+index($W$27:$W$35,match(F27,$V$27:$V$35,0))+index($W$27:$W$35,match(G27,$V$27:$V$35,0))-F29*0.01</f>
        <v>0.09</v>
      </c>
      <c r="G28" s="61"/>
      <c r="I28" s="57" t="s">
        <v>21</v>
      </c>
      <c r="J28" s="58">
        <f>sum(J20:J27)*(1+(((((1+L28)*$P$7+(($P$5+$P$6)/(1+$P$9)-$P$5)))*(1+$P$9))-($P$5+$P$6))/($P$5+$P$6))*if($R$6 = "O",$T$7,1)</f>
        <v>0.9021176869</v>
      </c>
      <c r="K28" s="59" t="s">
        <v>22</v>
      </c>
      <c r="L28" s="60">
        <f t="array" ref="L28">index($W$27:$W$35,match(L20,$V$27:$V$35,0))+index($W$27:$W$35,match(M20,$V$27:$V$35,0))+index($W$27:$W$35,match(L21,$V$27:$V$35,0))+index($W$27:$W$35,match(M21,$V$27:$V$35,0))+index($W$27:$W$35,match(L22,$V$27:$V$35,0))+index($W$27:$W$35,match(M22,$V$27:$V$35,0))+index($W$27:$W$35,match(L23,$V$27:$V$35,0))+index($W$27:$W$35,match(M23,$V$27:$V$35,0))+index($W$27:$W$35,match(L24,$V$27:$V$35,0))+index($W$27:$W$35,match(M24,$V$27:$V$35,0))+index($W$27:$W$35,match(L25,$V$27:$V$35,0))+index($W$27:$W$35,match(M25,$V$27:$V$35,0))+index($W$27:$W$35,match(L26,$V$27:$V$35,0))+index($W$27:$W$35,match(M26,$V$27:$V$35,0))+index($W$27:$W$35,match(L27,$V$27:$V$35,0))+index($W$27:$W$35,match(M27,$V$27:$V$35,0))-L29*0.01</f>
        <v>0.082</v>
      </c>
      <c r="M28" s="61"/>
      <c r="N28" s="1"/>
      <c r="O28" s="1"/>
      <c r="P28" s="1"/>
      <c r="Q28" s="1"/>
      <c r="R28" s="84" t="s">
        <v>25</v>
      </c>
      <c r="S28" s="90">
        <f>J28/D15</f>
        <v>1.005705337</v>
      </c>
      <c r="T28" s="61"/>
      <c r="V28" s="28">
        <v>3.0</v>
      </c>
      <c r="W28" s="73">
        <v>0.001</v>
      </c>
      <c r="AA28" s="70"/>
    </row>
    <row r="29" ht="15.75" customHeight="1">
      <c r="E29" s="62" t="s">
        <v>23</v>
      </c>
      <c r="F29" s="63"/>
      <c r="G29" s="64"/>
      <c r="K29" s="62" t="s">
        <v>23</v>
      </c>
      <c r="L29" s="91">
        <v>1.0</v>
      </c>
      <c r="M29" s="64"/>
      <c r="N29" s="1"/>
      <c r="O29" s="1"/>
      <c r="P29" s="1"/>
      <c r="Q29" s="1"/>
      <c r="V29" s="28">
        <v>4.0</v>
      </c>
      <c r="W29" s="73">
        <v>0.002</v>
      </c>
    </row>
    <row r="30" ht="15.75" customHeight="1">
      <c r="N30" s="1"/>
      <c r="O30" s="1"/>
      <c r="P30" s="1"/>
      <c r="Q30" s="1"/>
      <c r="V30" s="28">
        <v>5.0</v>
      </c>
      <c r="W30" s="73">
        <v>0.003</v>
      </c>
    </row>
    <row r="31" ht="15.75" customHeight="1">
      <c r="N31" s="1"/>
      <c r="O31" s="1"/>
      <c r="P31" s="1"/>
      <c r="Q31" s="1"/>
      <c r="V31" s="28">
        <v>6.0</v>
      </c>
      <c r="W31" s="92">
        <v>0.0045</v>
      </c>
    </row>
    <row r="32" ht="15.75" customHeight="1">
      <c r="N32" s="1"/>
      <c r="O32" s="1"/>
      <c r="P32" s="1"/>
      <c r="Q32" s="1"/>
      <c r="V32" s="28">
        <v>7.0</v>
      </c>
      <c r="W32" s="73">
        <v>0.006</v>
      </c>
    </row>
    <row r="33" ht="15.75" customHeight="1">
      <c r="N33" s="1"/>
      <c r="O33" s="1"/>
      <c r="P33" s="1"/>
      <c r="Q33" s="1"/>
      <c r="V33" s="28">
        <v>8.0</v>
      </c>
      <c r="W33" s="73">
        <v>0.008</v>
      </c>
    </row>
    <row r="34" ht="15.75" customHeight="1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8">
        <v>9.0</v>
      </c>
      <c r="W34" s="73">
        <v>0.01</v>
      </c>
    </row>
    <row r="35" ht="15.75" customHeight="1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65">
        <v>10.0</v>
      </c>
      <c r="W35" s="86">
        <v>0.012</v>
      </c>
    </row>
    <row r="36" ht="15.75" customHeight="1">
      <c r="N36" s="1"/>
      <c r="O36" s="1"/>
      <c r="P36" s="1"/>
      <c r="Q36" s="1"/>
    </row>
    <row r="37" ht="15.75" customHeight="1">
      <c r="C37" s="2" t="s">
        <v>31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/>
    </row>
    <row r="38" ht="15.75" customHeight="1"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ht="15.75" customHeight="1">
      <c r="C39" s="93" t="s">
        <v>32</v>
      </c>
      <c r="Z39" s="94"/>
    </row>
    <row r="40" ht="15.75" customHeight="1">
      <c r="C40" s="95" t="s">
        <v>33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ht="15.75" customHeight="1"/>
    <row r="42" ht="15.75" customHeight="1"/>
    <row r="43" ht="15.75" customHeight="1"/>
    <row r="44" ht="15.75" customHeight="1">
      <c r="N44" s="1"/>
      <c r="O44" s="1"/>
      <c r="P44" s="1"/>
      <c r="Q44" s="1"/>
    </row>
    <row r="45" ht="15.75" customHeight="1">
      <c r="N45" s="1"/>
      <c r="O45" s="1"/>
      <c r="P45" s="1"/>
      <c r="Q45" s="1"/>
    </row>
    <row r="46" ht="15.75" customHeight="1">
      <c r="N46" s="1"/>
      <c r="O46" s="1"/>
      <c r="P46" s="1"/>
      <c r="Q46" s="1"/>
    </row>
    <row r="47" ht="15.75" customHeight="1">
      <c r="N47" s="1"/>
      <c r="O47" s="1"/>
      <c r="P47" s="1"/>
      <c r="Q47" s="1"/>
    </row>
    <row r="48" ht="15.75" customHeight="1">
      <c r="N48" s="1"/>
      <c r="O48" s="1"/>
      <c r="P48" s="1"/>
      <c r="Q48" s="1"/>
    </row>
    <row r="49" ht="15.75" customHeight="1">
      <c r="N49" s="1"/>
      <c r="O49" s="1"/>
      <c r="P49" s="1"/>
      <c r="Q49" s="1"/>
    </row>
    <row r="50" ht="15.75" customHeight="1">
      <c r="N50" s="1"/>
      <c r="O50" s="1"/>
      <c r="P50" s="1"/>
      <c r="Q50" s="1"/>
    </row>
    <row r="51" ht="15.75" customHeight="1">
      <c r="N51" s="1"/>
      <c r="O51" s="1"/>
      <c r="P51" s="1"/>
      <c r="Q51" s="1"/>
    </row>
    <row r="52" ht="15.75" customHeight="1">
      <c r="N52" s="1"/>
      <c r="O52" s="1"/>
      <c r="P52" s="1"/>
      <c r="Q52" s="1"/>
    </row>
    <row r="53" ht="15.75" customHeight="1">
      <c r="N53" s="1"/>
      <c r="O53" s="1"/>
      <c r="P53" s="1"/>
      <c r="Q53" s="1"/>
    </row>
    <row r="54" ht="15.75" customHeight="1">
      <c r="N54" s="1"/>
      <c r="O54" s="1"/>
      <c r="P54" s="1"/>
      <c r="Q54" s="1"/>
    </row>
    <row r="55" ht="15.75" customHeight="1">
      <c r="N55" s="1"/>
      <c r="O55" s="1"/>
      <c r="P55" s="1"/>
      <c r="Q55" s="1"/>
    </row>
    <row r="56" ht="15.75" customHeight="1">
      <c r="N56" s="1"/>
      <c r="O56" s="1"/>
      <c r="P56" s="1"/>
      <c r="Q56" s="1"/>
    </row>
    <row r="57" ht="15.75" customHeight="1">
      <c r="N57" s="1"/>
      <c r="O57" s="1"/>
      <c r="P57" s="1"/>
      <c r="Q57" s="1"/>
    </row>
    <row r="58" ht="15.75" customHeight="1">
      <c r="N58" s="1"/>
      <c r="O58" s="1"/>
      <c r="P58" s="1"/>
      <c r="Q58" s="1"/>
    </row>
    <row r="59" ht="15.75" customHeight="1">
      <c r="N59" s="1"/>
      <c r="O59" s="1"/>
      <c r="P59" s="1"/>
      <c r="Q59" s="1"/>
    </row>
    <row r="60" ht="15.75" customHeight="1">
      <c r="N60" s="1"/>
      <c r="O60" s="1"/>
      <c r="P60" s="1"/>
      <c r="Q60" s="1"/>
    </row>
    <row r="61" ht="15.75" customHeight="1">
      <c r="N61" s="1"/>
      <c r="O61" s="1"/>
      <c r="P61" s="1"/>
      <c r="Q61" s="1"/>
    </row>
    <row r="62" ht="15.75" customHeight="1">
      <c r="N62" s="1"/>
      <c r="O62" s="1"/>
      <c r="P62" s="1"/>
      <c r="Q62" s="1"/>
    </row>
    <row r="63" ht="15.75" customHeight="1">
      <c r="N63" s="1"/>
      <c r="O63" s="1"/>
      <c r="P63" s="1"/>
      <c r="Q63" s="1"/>
    </row>
    <row r="64" ht="15.75" customHeight="1">
      <c r="N64" s="1"/>
      <c r="O64" s="1"/>
      <c r="P64" s="1"/>
      <c r="Q64" s="1"/>
    </row>
    <row r="65" ht="15.75" customHeight="1">
      <c r="N65" s="1"/>
      <c r="O65" s="1"/>
      <c r="P65" s="1"/>
      <c r="Q65" s="1"/>
    </row>
    <row r="66" ht="15.75" customHeight="1">
      <c r="N66" s="1"/>
      <c r="O66" s="1"/>
      <c r="P66" s="1"/>
      <c r="Q66" s="1"/>
    </row>
    <row r="67" ht="15.75" customHeight="1">
      <c r="N67" s="1"/>
      <c r="O67" s="1"/>
      <c r="P67" s="1"/>
      <c r="Q67" s="1"/>
    </row>
    <row r="68" ht="15.75" customHeight="1">
      <c r="N68" s="1"/>
      <c r="O68" s="1"/>
      <c r="P68" s="1"/>
      <c r="Q68" s="1"/>
    </row>
    <row r="69" ht="15.75" customHeight="1">
      <c r="N69" s="1"/>
      <c r="O69" s="1"/>
      <c r="P69" s="1"/>
      <c r="Q69" s="1"/>
    </row>
    <row r="70" ht="15.75" customHeight="1">
      <c r="N70" s="1"/>
      <c r="O70" s="1"/>
      <c r="P70" s="1"/>
      <c r="Q70" s="1"/>
    </row>
    <row r="71" ht="15.75" customHeight="1">
      <c r="N71" s="1"/>
      <c r="O71" s="1"/>
      <c r="P71" s="1"/>
      <c r="Q71" s="1"/>
    </row>
    <row r="72" ht="15.75" customHeight="1">
      <c r="N72" s="1"/>
      <c r="O72" s="1"/>
      <c r="P72" s="1"/>
      <c r="Q72" s="1"/>
    </row>
    <row r="73" ht="15.75" customHeight="1">
      <c r="N73" s="1"/>
      <c r="O73" s="1"/>
      <c r="P73" s="1"/>
      <c r="Q73" s="1"/>
    </row>
    <row r="74" ht="15.75" customHeight="1">
      <c r="N74" s="1"/>
      <c r="O74" s="1"/>
      <c r="P74" s="1"/>
      <c r="Q74" s="1"/>
    </row>
    <row r="75" ht="15.75" customHeight="1">
      <c r="N75" s="1"/>
      <c r="O75" s="1"/>
      <c r="P75" s="1"/>
      <c r="Q75" s="1"/>
    </row>
    <row r="76" ht="15.75" customHeight="1">
      <c r="N76" s="1"/>
      <c r="O76" s="1"/>
      <c r="P76" s="1"/>
      <c r="Q76" s="1"/>
    </row>
    <row r="77" ht="15.75" customHeight="1">
      <c r="N77" s="1"/>
      <c r="O77" s="1"/>
      <c r="P77" s="1"/>
      <c r="Q77" s="1"/>
    </row>
    <row r="78" ht="15.75" customHeight="1">
      <c r="N78" s="1"/>
      <c r="O78" s="1"/>
      <c r="P78" s="1"/>
      <c r="Q78" s="1"/>
    </row>
    <row r="79" ht="15.75" customHeight="1">
      <c r="N79" s="1"/>
      <c r="O79" s="1"/>
      <c r="P79" s="1"/>
      <c r="Q79" s="1"/>
    </row>
    <row r="80" ht="15.75" customHeight="1">
      <c r="N80" s="1"/>
      <c r="O80" s="1"/>
      <c r="P80" s="1"/>
      <c r="Q80" s="1"/>
    </row>
    <row r="81" ht="15.75" customHeight="1">
      <c r="N81" s="1"/>
      <c r="O81" s="1"/>
      <c r="P81" s="1"/>
      <c r="Q81" s="1"/>
    </row>
    <row r="82" ht="15.75" customHeight="1">
      <c r="N82" s="1"/>
      <c r="O82" s="1"/>
      <c r="P82" s="1"/>
      <c r="Q82" s="1"/>
    </row>
    <row r="83" ht="15.75" customHeight="1">
      <c r="N83" s="1"/>
      <c r="O83" s="1"/>
      <c r="P83" s="1"/>
      <c r="Q83" s="1"/>
    </row>
    <row r="84" ht="15.75" customHeight="1">
      <c r="N84" s="1"/>
      <c r="O84" s="1"/>
      <c r="P84" s="1"/>
      <c r="Q84" s="1"/>
    </row>
    <row r="85" ht="15.75" customHeight="1">
      <c r="N85" s="1"/>
      <c r="O85" s="1"/>
      <c r="P85" s="1"/>
      <c r="Q85" s="1"/>
    </row>
    <row r="86" ht="15.75" customHeight="1">
      <c r="N86" s="1"/>
      <c r="O86" s="1"/>
      <c r="P86" s="1"/>
      <c r="Q86" s="1"/>
    </row>
    <row r="87" ht="15.75" customHeight="1">
      <c r="N87" s="1"/>
      <c r="O87" s="1"/>
      <c r="P87" s="1"/>
      <c r="Q87" s="1"/>
    </row>
    <row r="88" ht="15.75" customHeight="1">
      <c r="N88" s="1"/>
      <c r="O88" s="1"/>
      <c r="P88" s="1"/>
      <c r="Q88" s="1"/>
    </row>
    <row r="89" ht="15.75" customHeight="1">
      <c r="N89" s="1"/>
      <c r="O89" s="1"/>
      <c r="P89" s="1"/>
      <c r="Q89" s="1"/>
    </row>
    <row r="90" ht="15.75" customHeight="1">
      <c r="N90" s="1"/>
      <c r="O90" s="1"/>
      <c r="P90" s="1"/>
      <c r="Q90" s="1"/>
    </row>
    <row r="91" ht="15.75" customHeight="1">
      <c r="N91" s="1"/>
      <c r="O91" s="1"/>
      <c r="P91" s="1"/>
      <c r="Q91" s="1"/>
    </row>
    <row r="92" ht="15.75" customHeight="1">
      <c r="N92" s="1"/>
      <c r="O92" s="1"/>
      <c r="P92" s="1"/>
      <c r="Q92" s="1"/>
    </row>
    <row r="93" ht="15.75" customHeight="1">
      <c r="N93" s="1"/>
      <c r="O93" s="1"/>
      <c r="P93" s="1"/>
      <c r="Q93" s="1"/>
    </row>
    <row r="94" ht="15.75" customHeight="1">
      <c r="N94" s="1"/>
      <c r="O94" s="1"/>
      <c r="P94" s="1"/>
      <c r="Q94" s="1"/>
    </row>
    <row r="95" ht="15.75" customHeight="1">
      <c r="N95" s="1"/>
      <c r="O95" s="1"/>
      <c r="P95" s="1"/>
      <c r="Q95" s="1"/>
    </row>
    <row r="96" ht="15.75" customHeight="1">
      <c r="N96" s="1"/>
      <c r="O96" s="1"/>
      <c r="P96" s="1"/>
      <c r="Q96" s="1"/>
    </row>
    <row r="97" ht="15.75" customHeight="1">
      <c r="N97" s="1"/>
      <c r="O97" s="1"/>
      <c r="P97" s="1"/>
      <c r="Q97" s="1"/>
    </row>
    <row r="98" ht="15.75" customHeight="1">
      <c r="N98" s="1"/>
      <c r="O98" s="1"/>
      <c r="P98" s="1"/>
      <c r="Q98" s="1"/>
    </row>
    <row r="99" ht="15.75" customHeight="1">
      <c r="N99" s="1"/>
      <c r="O99" s="1"/>
      <c r="P99" s="1"/>
      <c r="Q99" s="1"/>
    </row>
    <row r="100" ht="15.75" customHeight="1">
      <c r="N100" s="1"/>
      <c r="O100" s="1"/>
      <c r="P100" s="1"/>
      <c r="Q100" s="1"/>
    </row>
    <row r="101" ht="15.75" customHeight="1">
      <c r="N101" s="1"/>
      <c r="O101" s="1"/>
      <c r="P101" s="1"/>
      <c r="Q101" s="1"/>
    </row>
    <row r="102" ht="15.75" customHeight="1">
      <c r="N102" s="1"/>
      <c r="O102" s="1"/>
      <c r="P102" s="1"/>
      <c r="Q102" s="1"/>
    </row>
    <row r="103" ht="15.75" customHeight="1">
      <c r="N103" s="1"/>
      <c r="O103" s="1"/>
      <c r="P103" s="1"/>
      <c r="Q103" s="1"/>
    </row>
    <row r="104" ht="15.75" customHeight="1">
      <c r="N104" s="1"/>
      <c r="O104" s="1"/>
      <c r="P104" s="1"/>
      <c r="Q104" s="1"/>
    </row>
    <row r="105" ht="15.75" customHeight="1">
      <c r="N105" s="1"/>
      <c r="O105" s="1"/>
      <c r="P105" s="1"/>
      <c r="Q105" s="1"/>
    </row>
    <row r="106" ht="15.75" customHeight="1">
      <c r="N106" s="1"/>
      <c r="O106" s="1"/>
      <c r="P106" s="1"/>
      <c r="Q106" s="1"/>
    </row>
    <row r="107" ht="15.75" customHeight="1">
      <c r="N107" s="1"/>
      <c r="O107" s="1"/>
      <c r="P107" s="1"/>
      <c r="Q107" s="1"/>
    </row>
    <row r="108" ht="15.75" customHeight="1">
      <c r="N108" s="1"/>
      <c r="O108" s="1"/>
      <c r="P108" s="1"/>
      <c r="Q108" s="1"/>
    </row>
    <row r="109" ht="15.75" customHeight="1">
      <c r="N109" s="1"/>
      <c r="O109" s="1"/>
      <c r="P109" s="1"/>
      <c r="Q109" s="1"/>
    </row>
    <row r="110" ht="15.75" customHeight="1">
      <c r="N110" s="1"/>
      <c r="O110" s="1"/>
      <c r="P110" s="1"/>
      <c r="Q110" s="1"/>
    </row>
    <row r="111" ht="15.75" customHeight="1">
      <c r="N111" s="1"/>
      <c r="O111" s="1"/>
      <c r="P111" s="1"/>
      <c r="Q111" s="1"/>
    </row>
    <row r="112" ht="15.75" customHeight="1">
      <c r="N112" s="1"/>
      <c r="O112" s="1"/>
      <c r="P112" s="1"/>
      <c r="Q112" s="1"/>
    </row>
    <row r="113" ht="15.75" customHeight="1">
      <c r="N113" s="1"/>
      <c r="O113" s="1"/>
      <c r="P113" s="1"/>
      <c r="Q113" s="1"/>
    </row>
    <row r="114" ht="15.75" customHeight="1">
      <c r="N114" s="1"/>
      <c r="O114" s="1"/>
      <c r="P114" s="1"/>
      <c r="Q114" s="1"/>
    </row>
    <row r="115" ht="15.75" customHeight="1">
      <c r="N115" s="1"/>
      <c r="O115" s="1"/>
      <c r="P115" s="1"/>
      <c r="Q115" s="1"/>
    </row>
    <row r="116" ht="15.75" customHeight="1">
      <c r="N116" s="1"/>
      <c r="O116" s="1"/>
      <c r="P116" s="1"/>
      <c r="Q116" s="1"/>
    </row>
    <row r="117" ht="15.75" customHeight="1">
      <c r="N117" s="1"/>
      <c r="O117" s="1"/>
      <c r="P117" s="1"/>
      <c r="Q117" s="1"/>
    </row>
    <row r="118" ht="15.75" customHeight="1">
      <c r="N118" s="1"/>
      <c r="O118" s="1"/>
      <c r="P118" s="1"/>
      <c r="Q118" s="1"/>
    </row>
    <row r="119" ht="15.75" customHeight="1">
      <c r="N119" s="1"/>
      <c r="O119" s="1"/>
      <c r="P119" s="1"/>
      <c r="Q119" s="1"/>
    </row>
    <row r="120" ht="15.75" customHeight="1">
      <c r="N120" s="1"/>
      <c r="O120" s="1"/>
      <c r="P120" s="1"/>
      <c r="Q120" s="1"/>
    </row>
    <row r="121" ht="15.75" customHeight="1">
      <c r="N121" s="1"/>
      <c r="O121" s="1"/>
      <c r="P121" s="1"/>
      <c r="Q121" s="1"/>
    </row>
    <row r="122" ht="15.75" customHeight="1">
      <c r="N122" s="1"/>
      <c r="O122" s="1"/>
      <c r="P122" s="1"/>
      <c r="Q122" s="1"/>
    </row>
    <row r="123" ht="15.75" customHeight="1">
      <c r="N123" s="1"/>
      <c r="O123" s="1"/>
      <c r="P123" s="1"/>
      <c r="Q123" s="1"/>
    </row>
    <row r="124" ht="15.75" customHeight="1">
      <c r="N124" s="1"/>
      <c r="O124" s="1"/>
      <c r="P124" s="1"/>
      <c r="Q124" s="1"/>
    </row>
    <row r="125" ht="15.75" customHeight="1">
      <c r="N125" s="1"/>
      <c r="O125" s="1"/>
      <c r="P125" s="1"/>
      <c r="Q125" s="1"/>
    </row>
    <row r="126" ht="15.75" customHeight="1">
      <c r="N126" s="1"/>
      <c r="O126" s="1"/>
      <c r="P126" s="1"/>
      <c r="Q126" s="1"/>
    </row>
    <row r="127" ht="15.75" customHeight="1">
      <c r="N127" s="1"/>
      <c r="O127" s="1"/>
      <c r="P127" s="1"/>
      <c r="Q127" s="1"/>
    </row>
    <row r="128" ht="15.75" customHeight="1">
      <c r="N128" s="1"/>
      <c r="O128" s="1"/>
      <c r="P128" s="1"/>
      <c r="Q128" s="1"/>
    </row>
    <row r="129" ht="15.75" customHeight="1">
      <c r="N129" s="1"/>
      <c r="O129" s="1"/>
      <c r="P129" s="1"/>
      <c r="Q129" s="1"/>
    </row>
    <row r="130" ht="15.75" customHeight="1">
      <c r="N130" s="1"/>
      <c r="O130" s="1"/>
      <c r="P130" s="1"/>
      <c r="Q130" s="1"/>
    </row>
    <row r="131" ht="15.75" customHeight="1">
      <c r="N131" s="1"/>
      <c r="O131" s="1"/>
      <c r="P131" s="1"/>
      <c r="Q131" s="1"/>
    </row>
    <row r="132" ht="15.75" customHeight="1">
      <c r="N132" s="1"/>
      <c r="O132" s="1"/>
      <c r="P132" s="1"/>
      <c r="Q132" s="1"/>
    </row>
    <row r="133" ht="15.75" customHeight="1">
      <c r="N133" s="1"/>
      <c r="O133" s="1"/>
      <c r="P133" s="1"/>
      <c r="Q133" s="1"/>
    </row>
    <row r="134" ht="15.75" customHeight="1">
      <c r="N134" s="1"/>
      <c r="O134" s="1"/>
      <c r="P134" s="1"/>
      <c r="Q134" s="1"/>
    </row>
    <row r="135" ht="15.75" customHeight="1">
      <c r="N135" s="1"/>
      <c r="O135" s="1"/>
      <c r="P135" s="1"/>
      <c r="Q135" s="1"/>
    </row>
    <row r="136" ht="15.75" customHeight="1">
      <c r="N136" s="1"/>
      <c r="O136" s="1"/>
      <c r="P136" s="1"/>
      <c r="Q136" s="1"/>
    </row>
    <row r="137" ht="15.75" customHeight="1">
      <c r="N137" s="1"/>
      <c r="O137" s="1"/>
      <c r="P137" s="1"/>
      <c r="Q137" s="1"/>
    </row>
    <row r="138" ht="15.75" customHeight="1">
      <c r="N138" s="1"/>
      <c r="O138" s="1"/>
      <c r="P138" s="1"/>
      <c r="Q138" s="1"/>
    </row>
    <row r="139" ht="15.75" customHeight="1">
      <c r="N139" s="1"/>
      <c r="O139" s="1"/>
      <c r="P139" s="1"/>
      <c r="Q139" s="1"/>
    </row>
    <row r="140" ht="15.75" customHeight="1">
      <c r="N140" s="1"/>
      <c r="O140" s="1"/>
      <c r="P140" s="1"/>
      <c r="Q140" s="1"/>
    </row>
    <row r="141" ht="15.75" customHeight="1">
      <c r="N141" s="1"/>
      <c r="O141" s="1"/>
      <c r="P141" s="1"/>
      <c r="Q141" s="1"/>
    </row>
    <row r="142" ht="15.75" customHeight="1">
      <c r="N142" s="1"/>
      <c r="O142" s="1"/>
      <c r="P142" s="1"/>
      <c r="Q142" s="1"/>
    </row>
    <row r="143" ht="15.75" customHeight="1">
      <c r="N143" s="1"/>
      <c r="O143" s="1"/>
      <c r="P143" s="1"/>
      <c r="Q143" s="1"/>
    </row>
    <row r="144" ht="15.75" customHeight="1">
      <c r="N144" s="1"/>
      <c r="O144" s="1"/>
      <c r="P144" s="1"/>
      <c r="Q144" s="1"/>
    </row>
    <row r="145" ht="15.75" customHeight="1">
      <c r="N145" s="1"/>
      <c r="O145" s="1"/>
      <c r="P145" s="1"/>
      <c r="Q145" s="1"/>
    </row>
    <row r="146" ht="15.75" customHeight="1">
      <c r="N146" s="1"/>
      <c r="O146" s="1"/>
      <c r="P146" s="1"/>
      <c r="Q146" s="1"/>
    </row>
    <row r="147" ht="15.75" customHeight="1">
      <c r="N147" s="1"/>
      <c r="O147" s="1"/>
      <c r="P147" s="1"/>
      <c r="Q147" s="1"/>
    </row>
    <row r="148" ht="15.75" customHeight="1">
      <c r="N148" s="1"/>
      <c r="O148" s="1"/>
      <c r="P148" s="1"/>
      <c r="Q148" s="1"/>
    </row>
    <row r="149" ht="15.75" customHeight="1">
      <c r="N149" s="1"/>
      <c r="O149" s="1"/>
      <c r="P149" s="1"/>
      <c r="Q149" s="1"/>
    </row>
    <row r="150" ht="15.75" customHeight="1">
      <c r="N150" s="1"/>
      <c r="O150" s="1"/>
      <c r="P150" s="1"/>
      <c r="Q150" s="1"/>
    </row>
    <row r="151" ht="15.75" customHeight="1">
      <c r="N151" s="1"/>
      <c r="O151" s="1"/>
      <c r="P151" s="1"/>
      <c r="Q151" s="1"/>
    </row>
    <row r="152" ht="15.75" customHeight="1">
      <c r="N152" s="1"/>
      <c r="O152" s="1"/>
      <c r="P152" s="1"/>
      <c r="Q152" s="1"/>
    </row>
    <row r="153" ht="15.75" customHeight="1">
      <c r="N153" s="1"/>
      <c r="O153" s="1"/>
      <c r="P153" s="1"/>
      <c r="Q153" s="1"/>
    </row>
    <row r="154" ht="15.75" customHeight="1">
      <c r="N154" s="1"/>
      <c r="O154" s="1"/>
      <c r="P154" s="1"/>
      <c r="Q154" s="1"/>
    </row>
    <row r="155" ht="15.75" customHeight="1">
      <c r="N155" s="1"/>
      <c r="O155" s="1"/>
      <c r="P155" s="1"/>
      <c r="Q155" s="1"/>
    </row>
    <row r="156" ht="15.75" customHeight="1">
      <c r="N156" s="1"/>
      <c r="O156" s="1"/>
      <c r="P156" s="1"/>
      <c r="Q156" s="1"/>
    </row>
    <row r="157" ht="15.75" customHeight="1">
      <c r="N157" s="1"/>
      <c r="O157" s="1"/>
      <c r="P157" s="1"/>
      <c r="Q157" s="1"/>
    </row>
    <row r="158" ht="15.75" customHeight="1">
      <c r="N158" s="1"/>
      <c r="O158" s="1"/>
      <c r="P158" s="1"/>
      <c r="Q158" s="1"/>
    </row>
    <row r="159" ht="15.75" customHeight="1">
      <c r="N159" s="1"/>
      <c r="O159" s="1"/>
      <c r="P159" s="1"/>
      <c r="Q159" s="1"/>
    </row>
    <row r="160" ht="15.75" customHeight="1">
      <c r="N160" s="1"/>
      <c r="O160" s="1"/>
      <c r="P160" s="1"/>
      <c r="Q160" s="1"/>
    </row>
    <row r="161" ht="15.75" customHeight="1">
      <c r="N161" s="1"/>
      <c r="O161" s="1"/>
      <c r="P161" s="1"/>
      <c r="Q161" s="1"/>
    </row>
    <row r="162" ht="15.75" customHeight="1">
      <c r="N162" s="1"/>
      <c r="O162" s="1"/>
      <c r="P162" s="1"/>
      <c r="Q162" s="1"/>
    </row>
    <row r="163" ht="15.75" customHeight="1">
      <c r="N163" s="1"/>
      <c r="O163" s="1"/>
      <c r="P163" s="1"/>
      <c r="Q163" s="1"/>
    </row>
    <row r="164" ht="15.75" customHeight="1">
      <c r="N164" s="1"/>
      <c r="O164" s="1"/>
      <c r="P164" s="1"/>
      <c r="Q164" s="1"/>
    </row>
    <row r="165" ht="15.75" customHeight="1">
      <c r="N165" s="1"/>
      <c r="O165" s="1"/>
      <c r="P165" s="1"/>
      <c r="Q165" s="1"/>
    </row>
    <row r="166" ht="15.75" customHeight="1">
      <c r="N166" s="1"/>
      <c r="O166" s="1"/>
      <c r="P166" s="1"/>
      <c r="Q166" s="1"/>
    </row>
    <row r="167" ht="15.75" customHeight="1">
      <c r="N167" s="1"/>
      <c r="O167" s="1"/>
      <c r="P167" s="1"/>
      <c r="Q167" s="1"/>
    </row>
    <row r="168" ht="15.75" customHeight="1">
      <c r="N168" s="1"/>
      <c r="O168" s="1"/>
      <c r="P168" s="1"/>
      <c r="Q168" s="1"/>
    </row>
    <row r="169" ht="15.75" customHeight="1">
      <c r="N169" s="1"/>
      <c r="O169" s="1"/>
      <c r="P169" s="1"/>
      <c r="Q169" s="1"/>
    </row>
    <row r="170" ht="15.75" customHeight="1">
      <c r="N170" s="1"/>
      <c r="O170" s="1"/>
      <c r="P170" s="1"/>
      <c r="Q170" s="1"/>
    </row>
    <row r="171" ht="15.75" customHeight="1">
      <c r="N171" s="1"/>
      <c r="O171" s="1"/>
      <c r="P171" s="1"/>
      <c r="Q171" s="1"/>
    </row>
    <row r="172" ht="15.75" customHeight="1">
      <c r="N172" s="1"/>
      <c r="O172" s="1"/>
      <c r="P172" s="1"/>
      <c r="Q172" s="1"/>
    </row>
    <row r="173" ht="15.75" customHeight="1">
      <c r="N173" s="1"/>
      <c r="O173" s="1"/>
      <c r="P173" s="1"/>
      <c r="Q173" s="1"/>
    </row>
    <row r="174" ht="15.75" customHeight="1">
      <c r="N174" s="1"/>
      <c r="O174" s="1"/>
      <c r="P174" s="1"/>
      <c r="Q174" s="1"/>
    </row>
    <row r="175" ht="15.75" customHeight="1">
      <c r="N175" s="1"/>
      <c r="O175" s="1"/>
      <c r="P175" s="1"/>
      <c r="Q175" s="1"/>
    </row>
    <row r="176" ht="15.75" customHeight="1">
      <c r="N176" s="1"/>
      <c r="O176" s="1"/>
      <c r="P176" s="1"/>
      <c r="Q176" s="1"/>
    </row>
    <row r="177" ht="15.75" customHeight="1">
      <c r="N177" s="1"/>
      <c r="O177" s="1"/>
      <c r="P177" s="1"/>
      <c r="Q177" s="1"/>
    </row>
    <row r="178" ht="15.75" customHeight="1">
      <c r="N178" s="1"/>
      <c r="O178" s="1"/>
      <c r="P178" s="1"/>
      <c r="Q178" s="1"/>
    </row>
    <row r="179" ht="15.75" customHeight="1">
      <c r="N179" s="1"/>
      <c r="O179" s="1"/>
      <c r="P179" s="1"/>
      <c r="Q179" s="1"/>
    </row>
    <row r="180" ht="15.75" customHeight="1">
      <c r="N180" s="1"/>
      <c r="O180" s="1"/>
      <c r="P180" s="1"/>
      <c r="Q180" s="1"/>
    </row>
    <row r="181" ht="15.75" customHeight="1">
      <c r="N181" s="1"/>
      <c r="O181" s="1"/>
      <c r="P181" s="1"/>
      <c r="Q181" s="1"/>
    </row>
    <row r="182" ht="15.75" customHeight="1">
      <c r="N182" s="1"/>
      <c r="O182" s="1"/>
      <c r="P182" s="1"/>
      <c r="Q182" s="1"/>
    </row>
    <row r="183" ht="15.75" customHeight="1">
      <c r="N183" s="1"/>
      <c r="O183" s="1"/>
      <c r="P183" s="1"/>
      <c r="Q183" s="1"/>
    </row>
    <row r="184" ht="15.75" customHeight="1">
      <c r="N184" s="1"/>
      <c r="O184" s="1"/>
      <c r="P184" s="1"/>
      <c r="Q184" s="1"/>
    </row>
    <row r="185" ht="15.75" customHeight="1">
      <c r="N185" s="1"/>
      <c r="O185" s="1"/>
      <c r="P185" s="1"/>
      <c r="Q185" s="1"/>
    </row>
    <row r="186" ht="15.75" customHeight="1">
      <c r="N186" s="1"/>
      <c r="O186" s="1"/>
      <c r="P186" s="1"/>
      <c r="Q186" s="1"/>
    </row>
    <row r="187" ht="15.75" customHeight="1">
      <c r="N187" s="1"/>
      <c r="O187" s="1"/>
      <c r="P187" s="1"/>
      <c r="Q187" s="1"/>
    </row>
    <row r="188" ht="15.75" customHeight="1">
      <c r="N188" s="1"/>
      <c r="O188" s="1"/>
      <c r="P188" s="1"/>
      <c r="Q188" s="1"/>
    </row>
    <row r="189" ht="15.75" customHeight="1">
      <c r="N189" s="1"/>
      <c r="O189" s="1"/>
      <c r="P189" s="1"/>
      <c r="Q189" s="1"/>
    </row>
    <row r="190" ht="15.75" customHeight="1">
      <c r="N190" s="1"/>
      <c r="O190" s="1"/>
      <c r="P190" s="1"/>
      <c r="Q190" s="1"/>
    </row>
    <row r="191" ht="15.75" customHeight="1">
      <c r="N191" s="1"/>
      <c r="O191" s="1"/>
      <c r="P191" s="1"/>
      <c r="Q191" s="1"/>
    </row>
    <row r="192" ht="15.75" customHeight="1">
      <c r="N192" s="1"/>
      <c r="O192" s="1"/>
      <c r="P192" s="1"/>
      <c r="Q192" s="1"/>
    </row>
    <row r="193" ht="15.75" customHeight="1">
      <c r="N193" s="1"/>
      <c r="O193" s="1"/>
      <c r="P193" s="1"/>
      <c r="Q193" s="1"/>
    </row>
    <row r="194" ht="15.75" customHeight="1">
      <c r="N194" s="1"/>
      <c r="O194" s="1"/>
      <c r="P194" s="1"/>
      <c r="Q194" s="1"/>
    </row>
    <row r="195" ht="15.75" customHeight="1">
      <c r="N195" s="1"/>
      <c r="O195" s="1"/>
      <c r="P195" s="1"/>
      <c r="Q195" s="1"/>
    </row>
    <row r="196" ht="15.75" customHeight="1">
      <c r="N196" s="1"/>
      <c r="O196" s="1"/>
      <c r="P196" s="1"/>
      <c r="Q196" s="1"/>
    </row>
    <row r="197" ht="15.75" customHeight="1">
      <c r="N197" s="1"/>
      <c r="O197" s="1"/>
      <c r="P197" s="1"/>
      <c r="Q197" s="1"/>
    </row>
    <row r="198" ht="15.75" customHeight="1">
      <c r="N198" s="1"/>
      <c r="O198" s="1"/>
      <c r="P198" s="1"/>
      <c r="Q198" s="1"/>
    </row>
    <row r="199" ht="15.75" customHeight="1">
      <c r="N199" s="1"/>
      <c r="O199" s="1"/>
      <c r="P199" s="1"/>
      <c r="Q199" s="1"/>
    </row>
    <row r="200" ht="15.75" customHeight="1">
      <c r="N200" s="1"/>
      <c r="O200" s="1"/>
      <c r="P200" s="1"/>
      <c r="Q200" s="1"/>
    </row>
    <row r="201" ht="15.75" customHeight="1">
      <c r="N201" s="1"/>
      <c r="O201" s="1"/>
      <c r="P201" s="1"/>
      <c r="Q201" s="1"/>
    </row>
    <row r="202" ht="15.75" customHeight="1">
      <c r="N202" s="1"/>
      <c r="O202" s="1"/>
      <c r="P202" s="1"/>
      <c r="Q202" s="1"/>
    </row>
    <row r="203" ht="15.75" customHeight="1">
      <c r="N203" s="1"/>
      <c r="O203" s="1"/>
      <c r="P203" s="1"/>
      <c r="Q203" s="1"/>
    </row>
    <row r="204" ht="15.75" customHeight="1">
      <c r="N204" s="1"/>
      <c r="O204" s="1"/>
      <c r="P204" s="1"/>
      <c r="Q204" s="1"/>
    </row>
    <row r="205" ht="15.75" customHeight="1">
      <c r="N205" s="1"/>
      <c r="O205" s="1"/>
      <c r="P205" s="1"/>
      <c r="Q205" s="1"/>
    </row>
    <row r="206" ht="15.75" customHeight="1">
      <c r="N206" s="1"/>
      <c r="O206" s="1"/>
      <c r="P206" s="1"/>
      <c r="Q206" s="1"/>
    </row>
    <row r="207" ht="15.75" customHeight="1">
      <c r="N207" s="1"/>
      <c r="O207" s="1"/>
      <c r="P207" s="1"/>
      <c r="Q207" s="1"/>
    </row>
    <row r="208" ht="15.75" customHeight="1">
      <c r="N208" s="1"/>
      <c r="O208" s="1"/>
      <c r="P208" s="1"/>
      <c r="Q208" s="1"/>
    </row>
    <row r="209" ht="15.75" customHeight="1">
      <c r="N209" s="1"/>
      <c r="O209" s="1"/>
      <c r="P209" s="1"/>
      <c r="Q209" s="1"/>
    </row>
    <row r="210" ht="15.75" customHeight="1">
      <c r="N210" s="1"/>
      <c r="O210" s="1"/>
      <c r="P210" s="1"/>
      <c r="Q210" s="1"/>
    </row>
    <row r="211" ht="15.75" customHeight="1">
      <c r="N211" s="1"/>
      <c r="O211" s="1"/>
      <c r="P211" s="1"/>
      <c r="Q211" s="1"/>
    </row>
    <row r="212" ht="15.75" customHeight="1">
      <c r="N212" s="1"/>
      <c r="O212" s="1"/>
      <c r="P212" s="1"/>
      <c r="Q212" s="1"/>
    </row>
    <row r="213" ht="15.75" customHeight="1">
      <c r="N213" s="1"/>
      <c r="O213" s="1"/>
      <c r="P213" s="1"/>
      <c r="Q213" s="1"/>
    </row>
    <row r="214" ht="15.75" customHeight="1">
      <c r="N214" s="1"/>
      <c r="O214" s="1"/>
      <c r="P214" s="1"/>
      <c r="Q214" s="1"/>
    </row>
    <row r="215" ht="15.75" customHeight="1">
      <c r="N215" s="1"/>
      <c r="O215" s="1"/>
      <c r="P215" s="1"/>
      <c r="Q215" s="1"/>
    </row>
    <row r="216" ht="15.75" customHeight="1">
      <c r="N216" s="1"/>
      <c r="O216" s="1"/>
      <c r="P216" s="1"/>
      <c r="Q216" s="1"/>
    </row>
    <row r="217" ht="15.75" customHeight="1">
      <c r="N217" s="1"/>
      <c r="O217" s="1"/>
      <c r="P217" s="1"/>
      <c r="Q217" s="1"/>
    </row>
    <row r="218" ht="15.75" customHeight="1">
      <c r="N218" s="1"/>
      <c r="O218" s="1"/>
      <c r="P218" s="1"/>
      <c r="Q218" s="1"/>
    </row>
    <row r="219" ht="15.75" customHeight="1">
      <c r="N219" s="1"/>
      <c r="O219" s="1"/>
      <c r="P219" s="1"/>
      <c r="Q219" s="1"/>
    </row>
    <row r="220" ht="15.75" customHeight="1">
      <c r="N220" s="1"/>
      <c r="O220" s="1"/>
      <c r="P220" s="1"/>
      <c r="Q220" s="1"/>
    </row>
    <row r="221" ht="15.75" customHeight="1">
      <c r="N221" s="1"/>
      <c r="O221" s="1"/>
      <c r="P221" s="1"/>
      <c r="Q221" s="1"/>
    </row>
    <row r="222" ht="15.75" customHeight="1">
      <c r="N222" s="1"/>
      <c r="O222" s="1"/>
      <c r="P222" s="1"/>
      <c r="Q222" s="1"/>
    </row>
    <row r="223" ht="15.75" customHeight="1">
      <c r="N223" s="1"/>
      <c r="O223" s="1"/>
      <c r="P223" s="1"/>
      <c r="Q223" s="1"/>
    </row>
    <row r="224" ht="15.75" customHeight="1">
      <c r="N224" s="1"/>
      <c r="O224" s="1"/>
      <c r="P224" s="1"/>
      <c r="Q224" s="1"/>
    </row>
    <row r="225" ht="15.75" customHeight="1">
      <c r="N225" s="1"/>
      <c r="O225" s="1"/>
      <c r="P225" s="1"/>
      <c r="Q225" s="1"/>
    </row>
    <row r="226" ht="15.75" customHeight="1">
      <c r="N226" s="1"/>
      <c r="O226" s="1"/>
      <c r="P226" s="1"/>
      <c r="Q226" s="1"/>
    </row>
    <row r="227" ht="15.75" customHeight="1">
      <c r="N227" s="1"/>
      <c r="O227" s="1"/>
      <c r="P227" s="1"/>
      <c r="Q227" s="1"/>
    </row>
    <row r="228" ht="15.75" customHeight="1">
      <c r="N228" s="1"/>
      <c r="O228" s="1"/>
      <c r="P228" s="1"/>
      <c r="Q228" s="1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C2:Z3"/>
    <mergeCell ref="C5:G5"/>
    <mergeCell ref="I5:M5"/>
    <mergeCell ref="V5:W5"/>
    <mergeCell ref="Y5:Z5"/>
    <mergeCell ref="A6:A9"/>
    <mergeCell ref="R9:T9"/>
    <mergeCell ref="F15:G15"/>
    <mergeCell ref="L15:M15"/>
    <mergeCell ref="F16:G16"/>
    <mergeCell ref="L16:M16"/>
    <mergeCell ref="Y17:Z17"/>
    <mergeCell ref="C18:G18"/>
    <mergeCell ref="I18:M18"/>
    <mergeCell ref="V18:W18"/>
    <mergeCell ref="R19:T19"/>
    <mergeCell ref="S20:T20"/>
    <mergeCell ref="S21:T21"/>
    <mergeCell ref="S22:T22"/>
    <mergeCell ref="S23:T23"/>
    <mergeCell ref="R25:T25"/>
    <mergeCell ref="L29:M29"/>
    <mergeCell ref="C37:Z38"/>
    <mergeCell ref="C39:Z39"/>
    <mergeCell ref="C40:Z40"/>
    <mergeCell ref="S26:T26"/>
    <mergeCell ref="V26:W26"/>
    <mergeCell ref="S27:T27"/>
    <mergeCell ref="F28:G28"/>
    <mergeCell ref="L28:M28"/>
    <mergeCell ref="S28:T28"/>
    <mergeCell ref="F29:G2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3.63"/>
    <col customWidth="1" min="4" max="4" width="8.25"/>
    <col customWidth="1" min="5" max="7" width="7.88"/>
    <col customWidth="1" min="9" max="9" width="3.63"/>
    <col customWidth="1" min="10" max="10" width="8.25"/>
    <col customWidth="1" min="11" max="13" width="7.88"/>
    <col customWidth="1" min="15" max="15" width="10.38"/>
    <col customWidth="1" min="16" max="16" width="9.38"/>
    <col customWidth="1" min="18" max="18" width="9.5"/>
    <col customWidth="1" min="19" max="20" width="8.25"/>
    <col customWidth="1" min="22" max="22" width="4.75"/>
    <col customWidth="1" min="23" max="23" width="5.88"/>
    <col customWidth="1" min="24" max="24" width="7.0"/>
    <col customWidth="1" min="25" max="25" width="4.75"/>
    <col customWidth="1" min="26" max="26" width="5.88"/>
  </cols>
  <sheetData>
    <row r="1" ht="15.75" customHeight="1">
      <c r="N1" s="1"/>
      <c r="O1" s="1"/>
      <c r="P1" s="1"/>
      <c r="Q1" s="1"/>
    </row>
    <row r="2" ht="15.75" customHeight="1">
      <c r="C2" s="96" t="s">
        <v>34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ht="15.75" customHeight="1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ht="15.75" customHeight="1">
      <c r="N4" s="1"/>
      <c r="O4" s="1"/>
      <c r="P4" s="1"/>
      <c r="Q4" s="1"/>
    </row>
    <row r="5" ht="15.75" customHeight="1">
      <c r="C5" s="8" t="s">
        <v>1</v>
      </c>
      <c r="D5" s="9"/>
      <c r="E5" s="9"/>
      <c r="F5" s="9"/>
      <c r="G5" s="10"/>
      <c r="H5" s="1"/>
      <c r="I5" s="8" t="s">
        <v>2</v>
      </c>
      <c r="J5" s="9"/>
      <c r="K5" s="9"/>
      <c r="L5" s="9"/>
      <c r="M5" s="10"/>
      <c r="N5" s="1"/>
      <c r="O5" s="11" t="s">
        <v>3</v>
      </c>
      <c r="P5" s="12">
        <v>93343.0</v>
      </c>
      <c r="Q5" s="1"/>
      <c r="R5" s="97"/>
      <c r="S5" s="98"/>
      <c r="T5" s="70"/>
      <c r="V5" s="16" t="s">
        <v>6</v>
      </c>
      <c r="W5" s="10"/>
      <c r="X5" s="1"/>
      <c r="Y5" s="16" t="s">
        <v>7</v>
      </c>
      <c r="Z5" s="10"/>
    </row>
    <row r="6" ht="15.75" customHeight="1">
      <c r="A6" s="17" t="s">
        <v>8</v>
      </c>
      <c r="C6" s="18"/>
      <c r="D6" s="19" t="s">
        <v>9</v>
      </c>
      <c r="E6" s="20" t="s">
        <v>10</v>
      </c>
      <c r="F6" s="21" t="s">
        <v>11</v>
      </c>
      <c r="G6" s="22" t="s">
        <v>12</v>
      </c>
      <c r="I6" s="18"/>
      <c r="J6" s="19" t="s">
        <v>9</v>
      </c>
      <c r="K6" s="20" t="s">
        <v>10</v>
      </c>
      <c r="L6" s="21" t="s">
        <v>11</v>
      </c>
      <c r="M6" s="22" t="s">
        <v>12</v>
      </c>
      <c r="N6" s="1"/>
      <c r="O6" s="23" t="s">
        <v>13</v>
      </c>
      <c r="P6" s="24">
        <v>6076.0</v>
      </c>
      <c r="Q6" s="1"/>
      <c r="R6" s="97"/>
      <c r="S6" s="98"/>
      <c r="T6" s="70"/>
      <c r="V6" s="28">
        <v>0.0</v>
      </c>
      <c r="W6" s="29">
        <v>1.0</v>
      </c>
      <c r="X6" s="1"/>
      <c r="Y6" s="28">
        <v>0.0</v>
      </c>
      <c r="Z6" s="29">
        <v>1.0</v>
      </c>
    </row>
    <row r="7" ht="15.75" customHeight="1">
      <c r="C7" s="30">
        <v>1.0</v>
      </c>
      <c r="D7" s="99">
        <v>0.24</v>
      </c>
      <c r="E7" s="32">
        <v>12.0</v>
      </c>
      <c r="F7" s="33">
        <v>10.0</v>
      </c>
      <c r="G7" s="100">
        <v>9.0</v>
      </c>
      <c r="I7" s="30">
        <v>1.0</v>
      </c>
      <c r="J7" s="31">
        <f t="shared" ref="J7:J14" si="1">$D7*(index($W$19:$W$24,match(K7,$V$19:$V$24,0),1)/index($W$19:$W$24,match($E7,$V$19:$V$24,0),1))*(index($W$6:$W$16,match(L7,$V$6:$V$16,0),1)/index($W$6:$W$16,match($F7,$V$6:$V$16,0),1))*(index($Z$6:$Z$16,match($G7,$Y$6:$Y$16,0),1)/index($Z$6:$Z$16,match(M7,$Y$6:$Y$16,0),1))</f>
        <v>0.2394736842</v>
      </c>
      <c r="K7" s="32">
        <v>12.0</v>
      </c>
      <c r="L7" s="33">
        <v>9.0</v>
      </c>
      <c r="M7" s="100">
        <v>10.0</v>
      </c>
      <c r="N7" s="1"/>
      <c r="O7" s="35" t="s">
        <v>16</v>
      </c>
      <c r="P7" s="36">
        <f>P5/(1+F15)</f>
        <v>83640.681</v>
      </c>
      <c r="Q7" s="1"/>
      <c r="R7" s="97"/>
      <c r="S7" s="97"/>
      <c r="T7" s="101"/>
      <c r="V7" s="28">
        <v>1.0</v>
      </c>
      <c r="W7" s="29">
        <v>1.08</v>
      </c>
      <c r="X7" s="1"/>
      <c r="Y7" s="28">
        <v>1.0</v>
      </c>
      <c r="Z7" s="29">
        <v>0.94</v>
      </c>
    </row>
    <row r="8" ht="15.75" customHeight="1">
      <c r="C8" s="39">
        <v>2.0</v>
      </c>
      <c r="D8" s="102">
        <v>0.23</v>
      </c>
      <c r="E8" s="41">
        <v>12.0</v>
      </c>
      <c r="F8" s="79">
        <v>10.0</v>
      </c>
      <c r="G8" s="80">
        <v>9.0</v>
      </c>
      <c r="I8" s="39">
        <v>2.0</v>
      </c>
      <c r="J8" s="31">
        <f t="shared" si="1"/>
        <v>0.229495614</v>
      </c>
      <c r="K8" s="41">
        <v>12.0</v>
      </c>
      <c r="L8" s="79">
        <v>9.0</v>
      </c>
      <c r="M8" s="80">
        <v>10.0</v>
      </c>
      <c r="N8" s="1"/>
      <c r="O8" s="1"/>
      <c r="P8" s="1"/>
      <c r="Q8" s="1"/>
      <c r="V8" s="28">
        <v>2.0</v>
      </c>
      <c r="W8" s="29">
        <v>1.12</v>
      </c>
      <c r="X8" s="1"/>
      <c r="Y8" s="28">
        <v>2.0</v>
      </c>
      <c r="Z8" s="29">
        <v>0.92</v>
      </c>
    </row>
    <row r="9" ht="15.75" customHeight="1">
      <c r="C9" s="39">
        <v>3.0</v>
      </c>
      <c r="D9" s="40">
        <v>0.19</v>
      </c>
      <c r="E9" s="41">
        <v>12.0</v>
      </c>
      <c r="F9" s="79">
        <v>10.0</v>
      </c>
      <c r="G9" s="80">
        <v>9.0</v>
      </c>
      <c r="I9" s="39">
        <v>3.0</v>
      </c>
      <c r="J9" s="31">
        <f t="shared" si="1"/>
        <v>0.1895833333</v>
      </c>
      <c r="K9" s="41">
        <v>12.0</v>
      </c>
      <c r="L9" s="79">
        <v>9.0</v>
      </c>
      <c r="M9" s="80">
        <v>10.0</v>
      </c>
      <c r="N9" s="1"/>
      <c r="O9" s="43" t="s">
        <v>19</v>
      </c>
      <c r="P9" s="44">
        <v>0.0144</v>
      </c>
      <c r="Q9" s="1"/>
      <c r="R9" s="45" t="s">
        <v>20</v>
      </c>
      <c r="S9" s="9"/>
      <c r="T9" s="10"/>
      <c r="V9" s="28">
        <v>3.0</v>
      </c>
      <c r="W9" s="29">
        <v>1.16</v>
      </c>
      <c r="X9" s="1"/>
      <c r="Y9" s="28">
        <v>3.0</v>
      </c>
      <c r="Z9" s="29">
        <v>0.9</v>
      </c>
    </row>
    <row r="10" ht="15.75" customHeight="1">
      <c r="C10" s="39">
        <v>4.0</v>
      </c>
      <c r="D10" s="102">
        <v>0.18</v>
      </c>
      <c r="E10" s="41">
        <v>12.0</v>
      </c>
      <c r="F10" s="79">
        <v>9.0</v>
      </c>
      <c r="G10" s="80">
        <v>9.0</v>
      </c>
      <c r="I10" s="39">
        <v>4.0</v>
      </c>
      <c r="J10" s="31">
        <f t="shared" si="1"/>
        <v>0.1847368421</v>
      </c>
      <c r="K10" s="41">
        <v>12.0</v>
      </c>
      <c r="L10" s="79">
        <v>9.0</v>
      </c>
      <c r="M10" s="80">
        <v>10.0</v>
      </c>
      <c r="N10" s="1"/>
      <c r="O10" s="1"/>
      <c r="P10" s="1"/>
      <c r="Q10" s="1"/>
      <c r="R10" s="46"/>
      <c r="S10" s="47" t="s">
        <v>6</v>
      </c>
      <c r="T10" s="48" t="s">
        <v>7</v>
      </c>
      <c r="V10" s="28">
        <v>4.0</v>
      </c>
      <c r="W10" s="29">
        <v>1.2</v>
      </c>
      <c r="X10" s="1"/>
      <c r="Y10" s="28">
        <v>4.0</v>
      </c>
      <c r="Z10" s="29">
        <v>0.88</v>
      </c>
    </row>
    <row r="11" ht="15.75" customHeight="1">
      <c r="C11" s="39">
        <v>5.0</v>
      </c>
      <c r="D11" s="40">
        <v>0.11</v>
      </c>
      <c r="E11" s="41"/>
      <c r="F11" s="79">
        <v>9.0</v>
      </c>
      <c r="G11" s="80">
        <v>9.0</v>
      </c>
      <c r="I11" s="39">
        <v>5.0</v>
      </c>
      <c r="J11" s="31">
        <f t="shared" si="1"/>
        <v>0.1128947368</v>
      </c>
      <c r="K11" s="41"/>
      <c r="L11" s="79">
        <v>9.0</v>
      </c>
      <c r="M11" s="80">
        <v>10.0</v>
      </c>
      <c r="N11" s="1"/>
      <c r="O11" s="1"/>
      <c r="P11" s="49"/>
      <c r="Q11" s="1"/>
      <c r="R11" s="50">
        <v>0.0</v>
      </c>
      <c r="S11" s="51"/>
      <c r="T11" s="52"/>
      <c r="V11" s="28">
        <v>5.0</v>
      </c>
      <c r="W11" s="29">
        <v>1.24</v>
      </c>
      <c r="X11" s="1"/>
      <c r="Y11" s="28">
        <v>5.0</v>
      </c>
      <c r="Z11" s="29">
        <v>0.86</v>
      </c>
    </row>
    <row r="12" ht="15.75" customHeight="1">
      <c r="C12" s="39">
        <v>6.0</v>
      </c>
      <c r="D12" s="102">
        <v>0.0</v>
      </c>
      <c r="E12" s="41"/>
      <c r="F12" s="41"/>
      <c r="G12" s="80">
        <v>9.0</v>
      </c>
      <c r="I12" s="39">
        <v>6.0</v>
      </c>
      <c r="J12" s="31">
        <f t="shared" si="1"/>
        <v>0</v>
      </c>
      <c r="K12" s="41"/>
      <c r="L12" s="41"/>
      <c r="M12" s="80">
        <v>10.0</v>
      </c>
      <c r="N12" s="1"/>
      <c r="O12" s="1"/>
      <c r="P12" s="53"/>
      <c r="Q12" s="1"/>
      <c r="R12" s="54">
        <v>5.0</v>
      </c>
      <c r="S12" s="55">
        <v>1.0</v>
      </c>
      <c r="T12" s="56">
        <v>1.0</v>
      </c>
      <c r="V12" s="28">
        <v>6.0</v>
      </c>
      <c r="W12" s="29">
        <v>1.28</v>
      </c>
      <c r="X12" s="1"/>
      <c r="Y12" s="28">
        <v>6.0</v>
      </c>
      <c r="Z12" s="29">
        <v>0.84</v>
      </c>
    </row>
    <row r="13" ht="15.75" customHeight="1">
      <c r="C13" s="39">
        <v>7.0</v>
      </c>
      <c r="D13" s="102">
        <v>0.0</v>
      </c>
      <c r="E13" s="41"/>
      <c r="F13" s="41"/>
      <c r="G13" s="42"/>
      <c r="I13" s="39">
        <v>7.0</v>
      </c>
      <c r="J13" s="31">
        <f t="shared" si="1"/>
        <v>0</v>
      </c>
      <c r="K13" s="41"/>
      <c r="L13" s="41"/>
      <c r="M13" s="42"/>
      <c r="N13" s="1"/>
      <c r="O13" s="1"/>
      <c r="P13" s="49"/>
      <c r="Q13" s="1"/>
      <c r="R13" s="54">
        <v>6.0</v>
      </c>
      <c r="S13" s="55">
        <v>3.1</v>
      </c>
      <c r="T13" s="56">
        <v>3.1</v>
      </c>
      <c r="V13" s="28">
        <v>7.0</v>
      </c>
      <c r="W13" s="29">
        <v>1.32</v>
      </c>
      <c r="X13" s="1"/>
      <c r="Y13" s="28">
        <v>7.0</v>
      </c>
      <c r="Z13" s="29">
        <v>0.82</v>
      </c>
    </row>
    <row r="14" ht="15.75" customHeight="1">
      <c r="C14" s="39">
        <v>8.0</v>
      </c>
      <c r="D14" s="40">
        <v>0.0</v>
      </c>
      <c r="E14" s="41"/>
      <c r="F14" s="41"/>
      <c r="G14" s="42"/>
      <c r="I14" s="39">
        <v>8.0</v>
      </c>
      <c r="J14" s="31">
        <f t="shared" si="1"/>
        <v>0</v>
      </c>
      <c r="K14" s="41"/>
      <c r="L14" s="41"/>
      <c r="M14" s="42"/>
      <c r="N14" s="1"/>
      <c r="O14" s="1"/>
      <c r="P14" s="1"/>
      <c r="Q14" s="1"/>
      <c r="R14" s="54">
        <v>7.0</v>
      </c>
      <c r="S14" s="55">
        <v>9.0</v>
      </c>
      <c r="T14" s="56">
        <v>9.0</v>
      </c>
      <c r="V14" s="28">
        <v>8.0</v>
      </c>
      <c r="W14" s="29">
        <v>1.36</v>
      </c>
      <c r="X14" s="1"/>
      <c r="Y14" s="28">
        <v>8.0</v>
      </c>
      <c r="Z14" s="29">
        <v>0.8</v>
      </c>
    </row>
    <row r="15" ht="15.75" customHeight="1">
      <c r="C15" s="57" t="s">
        <v>21</v>
      </c>
      <c r="D15" s="58">
        <f>sum(D7:D14)</f>
        <v>0.95</v>
      </c>
      <c r="E15" s="59" t="s">
        <v>22</v>
      </c>
      <c r="F15" s="60">
        <f t="array" ref="F15">index($W$27:$W$35,match(F7,$V$27:$V$35,0))+index($W$27:$W$35,match(G7,$V$27:$V$35,0))+index($W$27:$W$35,match(F8,$V$27:$V$35,0))+index($W$27:$W$35,match(G8,$V$27:$V$35,0))+index($W$27:$W$35,match(F9,$V$27:$V$35,0))+index($W$27:$W$35,match(G9,$V$27:$V$35,0))+index($W$27:$W$35,match(F10,$V$27:$V$35,0))+index($W$27:$W$35,match(G10,$V$27:$V$35,0))+index($W$27:$W$35,match(F11,$V$27:$V$35,0))+index($W$27:$W$35,match(G11,$V$27:$V$35,0))+index($W$27:$W$35,match(F12,$V$27:$V$35,0))+index($W$27:$W$35,match(G12,$V$27:$V$35,0))+index($W$27:$W$35,match(F13,$V$27:$V$35,0))+index($W$27:$W$35,match(G13,$V$27:$V$35,0))+index($W$27:$W$35,match(F14,$V$27:$V$35,0))+index($W$27:$W$35,match(G14,$V$27:$V$35,0))-F16*0.01</f>
        <v>0.116</v>
      </c>
      <c r="G15" s="61"/>
      <c r="I15" s="57" t="s">
        <v>21</v>
      </c>
      <c r="J15" s="58">
        <f>sum(J7:J14)*((1+(((((1+L15)*$P$7+(($P$5+$P$6)/(1+$P$9)-$P$5)))*(1+$P$9))-($P$5+$P$6))/($P$5+$P$6)))</f>
        <v>0.96108031</v>
      </c>
      <c r="K15" s="59" t="s">
        <v>22</v>
      </c>
      <c r="L15" s="60">
        <f t="array" ref="L15">index($W$27:$W$35,match(L7,$V$27:$V$35,0))+index($W$27:$W$35,match(M7,$V$27:$V$35,0))+index($W$27:$W$35,match(L8,$V$27:$V$35,0))+index($W$27:$W$35,match(M8,$V$27:$V$35,0))+index($W$27:$W$35,match(L9,$V$27:$V$35,0))+index($W$27:$W$35,match(M9,$V$27:$V$35,0))+index($W$27:$W$35,match(L10,$V$27:$V$35,0))+index($W$27:$W$35,match(M10,$V$27:$V$35,0))+index($W$27:$W$35,match(L11,$V$27:$V$35,0))+index($W$27:$W$35,match(M11,$V$27:$V$35,0))+index($W$27:$W$35,match(L12,$V$27:$V$35,0))+index($W$27:$W$35,match(M12,$V$27:$V$35,0))+index($W$27:$W$35,match(L13,$V$27:$V$35,0))+index($W$27:$W$35,match(M13,$V$27:$V$35,0))+index($W$27:$W$35,match(L14,$V$27:$V$35,0))+index($W$27:$W$35,match(M14,$V$27:$V$35,0))-L16*0.01</f>
        <v>0.122</v>
      </c>
      <c r="M15" s="61"/>
      <c r="N15" s="1"/>
      <c r="O15" s="1"/>
      <c r="P15" s="1"/>
      <c r="Q15" s="1"/>
      <c r="R15" s="54">
        <v>8.0</v>
      </c>
      <c r="S15" s="103">
        <v>27.7</v>
      </c>
      <c r="T15" s="104">
        <v>26.8</v>
      </c>
      <c r="V15" s="28">
        <v>9.0</v>
      </c>
      <c r="W15" s="29">
        <v>1.4</v>
      </c>
      <c r="X15" s="1"/>
      <c r="Y15" s="28">
        <v>9.0</v>
      </c>
      <c r="Z15" s="29">
        <v>0.78</v>
      </c>
    </row>
    <row r="16" ht="15.75" customHeight="1">
      <c r="E16" s="62" t="s">
        <v>23</v>
      </c>
      <c r="F16" s="91"/>
      <c r="G16" s="64"/>
      <c r="K16" s="62" t="s">
        <v>23</v>
      </c>
      <c r="L16" s="91"/>
      <c r="M16" s="64"/>
      <c r="N16" s="1"/>
      <c r="O16" s="1"/>
      <c r="P16" s="1"/>
      <c r="Q16" s="1"/>
      <c r="R16" s="54">
        <v>9.0</v>
      </c>
      <c r="S16" s="103">
        <v>88.0</v>
      </c>
      <c r="T16" s="104">
        <v>72.8</v>
      </c>
      <c r="V16" s="65">
        <v>10.0</v>
      </c>
      <c r="W16" s="66">
        <v>1.44</v>
      </c>
      <c r="Y16" s="65">
        <v>10.0</v>
      </c>
      <c r="Z16" s="66">
        <v>0.76</v>
      </c>
    </row>
    <row r="17" ht="15.75" customHeight="1">
      <c r="H17" s="67"/>
      <c r="N17" s="1"/>
      <c r="O17" s="1"/>
      <c r="P17" s="1"/>
      <c r="Q17" s="1"/>
      <c r="R17" s="68">
        <v>10.0</v>
      </c>
      <c r="S17" s="105">
        <v>271.0</v>
      </c>
      <c r="T17" s="106">
        <v>140.0</v>
      </c>
      <c r="Y17" s="1"/>
    </row>
    <row r="18" ht="15.75" customHeight="1">
      <c r="C18" s="8" t="s">
        <v>24</v>
      </c>
      <c r="D18" s="9"/>
      <c r="E18" s="9"/>
      <c r="F18" s="9"/>
      <c r="G18" s="10"/>
      <c r="I18" s="8" t="s">
        <v>25</v>
      </c>
      <c r="J18" s="9"/>
      <c r="K18" s="9"/>
      <c r="L18" s="9"/>
      <c r="M18" s="10"/>
      <c r="N18" s="1"/>
      <c r="O18" s="1"/>
      <c r="P18" s="1"/>
      <c r="Q18" s="1"/>
      <c r="R18" s="70"/>
      <c r="S18" s="70"/>
      <c r="V18" s="45" t="s">
        <v>26</v>
      </c>
      <c r="W18" s="10"/>
      <c r="X18" s="71" t="s">
        <v>27</v>
      </c>
      <c r="Y18" s="1"/>
      <c r="Z18" s="72"/>
    </row>
    <row r="19" ht="15.75" customHeight="1">
      <c r="C19" s="18"/>
      <c r="D19" s="19" t="s">
        <v>9</v>
      </c>
      <c r="E19" s="20" t="s">
        <v>10</v>
      </c>
      <c r="F19" s="21" t="s">
        <v>11</v>
      </c>
      <c r="G19" s="22" t="s">
        <v>12</v>
      </c>
      <c r="I19" s="18"/>
      <c r="J19" s="19" t="s">
        <v>9</v>
      </c>
      <c r="K19" s="20" t="s">
        <v>10</v>
      </c>
      <c r="L19" s="21" t="s">
        <v>11</v>
      </c>
      <c r="M19" s="22" t="s">
        <v>12</v>
      </c>
      <c r="N19" s="1"/>
      <c r="O19" s="1"/>
      <c r="P19" s="1"/>
      <c r="Q19" s="1"/>
      <c r="R19" s="45" t="s">
        <v>28</v>
      </c>
      <c r="S19" s="9"/>
      <c r="T19" s="10"/>
      <c r="V19" s="28">
        <v>0.0</v>
      </c>
      <c r="W19" s="73">
        <f>1</f>
        <v>1</v>
      </c>
      <c r="X19" s="74"/>
      <c r="Y19" s="1"/>
      <c r="Z19" s="72"/>
    </row>
    <row r="20" ht="15.75" customHeight="1">
      <c r="C20" s="30">
        <v>1.0</v>
      </c>
      <c r="D20" s="31">
        <f t="shared" ref="D20:D27" si="2">$D7*(index($W$19:$W$24,match(E20,$V$19:$V$24,0),1)/index($W$19:$W$24,match($E7,$V$19:$V$24,0),1))*(index($W$6:$W$16,match(F20,$V$6:$V$16,0),1)/index($W$6:$W$16,match($F7,$V$6:$V$16,0),1))*(index($Z$6:$Z$16,match($G7,$Y$6:$Y$16,0),1)/index($Z$6:$Z$16,match(G20,$Y$6:$Y$16,0),1))</f>
        <v>0.2266666667</v>
      </c>
      <c r="E20" s="32">
        <v>12.0</v>
      </c>
      <c r="F20" s="32">
        <v>8.0</v>
      </c>
      <c r="G20" s="100">
        <v>9.0</v>
      </c>
      <c r="I20" s="30">
        <v>1.0</v>
      </c>
      <c r="J20" s="31">
        <f t="shared" ref="J20:J27" si="3">$D7*(index($W$19:$W$24,match(K20,$V$19:$V$24,0),1)/index($W$19:$W$24,match($E7,$V$19:$V$24,0),1))*(index($W$6:$W$16,match(L20,$V$6:$V$16,0),1)/index($W$6:$W$16,match($F7,$V$6:$V$16,0),1))*(index($Z$6:$Z$16,match($G7,$Y$6:$Y$16,0),1)/index($Z$6:$Z$16,match(M20,$Y$6:$Y$16,0),1))</f>
        <v>0.221</v>
      </c>
      <c r="K20" s="32">
        <v>12.0</v>
      </c>
      <c r="L20" s="32">
        <v>8.0</v>
      </c>
      <c r="M20" s="34">
        <v>8.0</v>
      </c>
      <c r="N20" s="1"/>
      <c r="O20" s="1"/>
      <c r="P20" s="1"/>
      <c r="Q20" s="1"/>
      <c r="R20" s="75" t="s">
        <v>29</v>
      </c>
      <c r="S20" s="76">
        <f t="array" ref="S20">index($S$11:$S$17,match(F7,$R$11:$R$17,0))+index($S$11:$S$17,match(F8,$R$11:$R$17,0))+index($S$11:$S$17,match(F9,$R$11:$R$17,0))+index($S$11:$S$17,match(F10,$R$11:$R$17,0))+index($S$11:$S$17,match(F11,$R$11:$R$17,0))+index($S$11:$S$17,match(F12,$R$11:$R$17,0))+index($S$11:$S$17,match(F13,$R$11:$R$17,0))+index($S$11:$S$17,match(F14,$R$11:$R$17,0))+index($T$11:$T$17,match(G7,$R$11:$R$17,0))+index($T$11:$T$17,match(G8,$R$11:$R$17,0))+index($T$11:$T$17,match(G9,$R$11:$R$17,0))+index($T$11:$T$17,match(G10,$R$11:$R$17,0))+index($T$11:$T$17,match(G11,$R$11:$R$17,0))+index($T$11:$T$17,match(G12,$R$11:$R$17,0))+index($T$11:$T$17,match(G13,$R$11:$R$17,0))+index($T$11:$T$17,match(G14,$R$11:$R$17,0))-($S$16-$S$15)*F16</f>
        <v>1425.8</v>
      </c>
      <c r="T20" s="77"/>
      <c r="V20" s="28">
        <v>10.0</v>
      </c>
      <c r="W20" s="73">
        <f t="shared" ref="W20:W24" si="4">W19*X20</f>
        <v>1</v>
      </c>
      <c r="X20" s="78">
        <v>1.0</v>
      </c>
      <c r="Y20" s="1"/>
      <c r="Z20" s="72"/>
    </row>
    <row r="21" ht="15.75" customHeight="1">
      <c r="C21" s="39">
        <v>2.0</v>
      </c>
      <c r="D21" s="31">
        <f t="shared" si="2"/>
        <v>0.2172222222</v>
      </c>
      <c r="E21" s="41">
        <v>12.0</v>
      </c>
      <c r="F21" s="41">
        <v>8.0</v>
      </c>
      <c r="G21" s="80">
        <v>9.0</v>
      </c>
      <c r="I21" s="39">
        <v>2.0</v>
      </c>
      <c r="J21" s="31">
        <f t="shared" si="3"/>
        <v>0.2117916667</v>
      </c>
      <c r="K21" s="41">
        <v>12.0</v>
      </c>
      <c r="L21" s="41">
        <v>8.0</v>
      </c>
      <c r="M21" s="42">
        <v>8.0</v>
      </c>
      <c r="N21" s="1"/>
      <c r="O21" s="1"/>
      <c r="P21" s="1"/>
      <c r="Q21" s="1"/>
      <c r="R21" s="75" t="s">
        <v>2</v>
      </c>
      <c r="S21" s="81">
        <f t="array" ref="S21">index($S$11:$S$17,match(L7,$R$11:$R$17,0))+index($S$11:$S$17,match(L8,$R$11:$R$17,0))+index($S$11:$S$17,match(L9,$R$11:$R$17,0))+index($S$11:$S$17,match(L10,$R$11:$R$17,0))+index($S$11:$S$17,match(L11,$R$11:$R$17,0))+index($S$11:$S$17,match(L12,$R$11:$R$17,0))+index($S$11:$S$17,match(L13,$R$11:$R$17,0))+index($S$11:$S$17,match(L14,$R$11:$R$17,0))+index($T$11:$T$17,match(M7,$R$11:$R$17,0))+index($T$11:$T$17,match(M8,$R$11:$R$17,0))+index($T$11:$T$17,match(M9,$R$11:$R$17,0))+index($T$11:$T$17,match(M10,$R$11:$R$17,0))+index($T$11:$T$17,match(M11,$R$11:$R$17,0))+index($T$11:$T$17,match(M12,$R$11:$R$17,0))+index($T$11:$T$17,match(M13,$R$11:$R$17,0))+index($T$11:$T$17,match(M14,$R$11:$R$17,0))-($S$16-$S$15)*L16</f>
        <v>1280</v>
      </c>
      <c r="T21" s="82"/>
      <c r="V21" s="28">
        <v>11.0</v>
      </c>
      <c r="W21" s="73">
        <f t="shared" si="4"/>
        <v>1.088</v>
      </c>
      <c r="X21" s="78">
        <v>1.088</v>
      </c>
      <c r="Y21" s="1"/>
      <c r="Z21" s="72"/>
    </row>
    <row r="22" ht="15.75" customHeight="1">
      <c r="C22" s="39">
        <v>3.0</v>
      </c>
      <c r="D22" s="31">
        <f t="shared" si="2"/>
        <v>0.1794444444</v>
      </c>
      <c r="E22" s="41">
        <v>12.0</v>
      </c>
      <c r="F22" s="41">
        <v>8.0</v>
      </c>
      <c r="G22" s="80">
        <v>9.0</v>
      </c>
      <c r="I22" s="39">
        <v>3.0</v>
      </c>
      <c r="J22" s="31">
        <f t="shared" si="3"/>
        <v>0.1749583333</v>
      </c>
      <c r="K22" s="41">
        <v>12.0</v>
      </c>
      <c r="L22" s="41">
        <v>8.0</v>
      </c>
      <c r="M22" s="42">
        <v>8.0</v>
      </c>
      <c r="N22" s="1"/>
      <c r="O22" s="1"/>
      <c r="P22" s="1"/>
      <c r="Q22" s="1"/>
      <c r="R22" s="83" t="s">
        <v>24</v>
      </c>
      <c r="S22" s="81">
        <f t="array" ref="S22">index($S$11:$S$17,match(F20,$R$11:$R$17,0))+index($S$11:$S$17,match(F21,$R$11:$R$17,0))+index($S$11:$S$17,match(F22,$R$11:$R$17,0))+index($S$11:$S$17,match(F23,$R$11:$R$17,0))+index($S$11:$S$17,match(F24,$R$11:$R$17,0))+index($S$11:$S$17,match(F25,$R$11:$R$17,0))+index($S$11:$S$17,match(F26,$R$11:$R$17,0))+index($S$11:$S$17,match(F27,$R$11:$R$17,0))+index($T$11:$T$17,match(G20,$R$11:$R$17,0))+index($T$11:$T$17,match(G21,$R$11:$R$17,0))+index($T$11:$T$17,match(G22,$R$11:$R$17,0))+index($T$11:$T$17,match(G23,$R$11:$R$17,0))+index($T$11:$T$17,match(G24,$R$11:$R$17,0))+index($T$11:$T$17,match(G25,$R$11:$R$17,0))+index($T$11:$T$17,match(G26,$R$11:$R$17,0))+index($T$11:$T$17,match(G27,$R$11:$R$17,0))-($S$16-$S$15)*F29</f>
        <v>483.3</v>
      </c>
      <c r="T22" s="82"/>
      <c r="V22" s="28">
        <v>12.0</v>
      </c>
      <c r="W22" s="73">
        <f t="shared" si="4"/>
        <v>1.1424</v>
      </c>
      <c r="X22" s="78">
        <v>1.05</v>
      </c>
      <c r="Y22" s="1"/>
      <c r="Z22" s="72"/>
    </row>
    <row r="23" ht="15.75" customHeight="1">
      <c r="C23" s="39">
        <v>4.0</v>
      </c>
      <c r="D23" s="31">
        <f t="shared" si="2"/>
        <v>0.1748571429</v>
      </c>
      <c r="E23" s="41">
        <v>12.0</v>
      </c>
      <c r="F23" s="41">
        <v>8.0</v>
      </c>
      <c r="G23" s="80">
        <v>9.0</v>
      </c>
      <c r="I23" s="39">
        <v>4.0</v>
      </c>
      <c r="J23" s="31">
        <f t="shared" si="3"/>
        <v>0.1704857143</v>
      </c>
      <c r="K23" s="41">
        <v>12.0</v>
      </c>
      <c r="L23" s="41">
        <v>8.0</v>
      </c>
      <c r="M23" s="42">
        <v>8.0</v>
      </c>
      <c r="N23" s="1"/>
      <c r="O23" s="1"/>
      <c r="P23" s="1"/>
      <c r="Q23" s="1"/>
      <c r="R23" s="84" t="s">
        <v>25</v>
      </c>
      <c r="S23" s="85">
        <f t="array" ref="S23">index($S$11:$S$17,match(L20,$R$11:$R$17,0))+index($S$11:$S$17,match(L21,$R$11:$R$17,0))+index($S$11:$S$17,match(L22,$R$11:$R$17,0))+index($S$11:$S$17,match(L23,$R$11:$R$17,0))+index($S$11:$S$17,match(L24,$R$11:$R$17,0))+index($S$11:$S$17,match(L25,$R$11:$R$17,0))+index($S$11:$S$17,match(L26,$R$11:$R$17,0))+index($S$11:$S$17,match(L27,$R$11:$R$17,0))+index($T$11:$T$17,match(M20,$R$11:$R$17,0))+index($T$11:$T$17,match(M21,$R$11:$R$17,0))+index($T$11:$T$17,match(M22,$R$11:$R$17,0))+index($T$11:$T$17,match(M23,$R$11:$R$17,0))+index($T$11:$T$17,match(M24,$R$11:$R$17,0))+index($T$11:$T$17,match(M25,$R$11:$R$17,0))+index($T$11:$T$17,match(M26,$R$11:$R$17,0))+index($T$11:$T$17,match(M27,$R$11:$R$17,0))-($S$16-$S$15)*L29</f>
        <v>299.3</v>
      </c>
      <c r="T23" s="61"/>
      <c r="V23" s="28">
        <v>13.0</v>
      </c>
      <c r="W23" s="73">
        <f t="shared" si="4"/>
        <v>1.188096</v>
      </c>
      <c r="X23" s="78">
        <v>1.04</v>
      </c>
    </row>
    <row r="24" ht="15.75" customHeight="1">
      <c r="C24" s="39">
        <v>5.0</v>
      </c>
      <c r="D24" s="31">
        <f t="shared" si="2"/>
        <v>0.1041857143</v>
      </c>
      <c r="E24" s="41"/>
      <c r="F24" s="41">
        <v>8.0</v>
      </c>
      <c r="G24" s="80">
        <v>8.0</v>
      </c>
      <c r="I24" s="39">
        <v>5.0</v>
      </c>
      <c r="J24" s="31">
        <f t="shared" si="3"/>
        <v>0.1041857143</v>
      </c>
      <c r="K24" s="41"/>
      <c r="L24" s="41">
        <v>8.0</v>
      </c>
      <c r="M24" s="80">
        <v>8.0</v>
      </c>
      <c r="N24" s="1"/>
      <c r="O24" s="1"/>
      <c r="P24" s="1"/>
      <c r="Q24" s="1"/>
      <c r="V24" s="65">
        <v>14.0</v>
      </c>
      <c r="W24" s="86">
        <f t="shared" si="4"/>
        <v>1.23561984</v>
      </c>
      <c r="X24" s="87">
        <v>1.04</v>
      </c>
    </row>
    <row r="25" ht="15.75" customHeight="1">
      <c r="C25" s="39">
        <v>6.0</v>
      </c>
      <c r="D25" s="31">
        <f t="shared" si="2"/>
        <v>0</v>
      </c>
      <c r="E25" s="41"/>
      <c r="F25" s="41"/>
      <c r="G25" s="80">
        <v>8.0</v>
      </c>
      <c r="I25" s="39">
        <v>6.0</v>
      </c>
      <c r="J25" s="31">
        <f t="shared" si="3"/>
        <v>0</v>
      </c>
      <c r="K25" s="41"/>
      <c r="L25" s="41"/>
      <c r="M25" s="80">
        <v>8.0</v>
      </c>
      <c r="N25" s="1"/>
      <c r="O25" s="1"/>
      <c r="P25" s="1"/>
      <c r="Q25" s="1"/>
      <c r="R25" s="45" t="s">
        <v>30</v>
      </c>
      <c r="S25" s="9"/>
      <c r="T25" s="10"/>
    </row>
    <row r="26" ht="15.75" customHeight="1">
      <c r="C26" s="39">
        <v>7.0</v>
      </c>
      <c r="D26" s="31">
        <f t="shared" si="2"/>
        <v>0</v>
      </c>
      <c r="E26" s="41"/>
      <c r="F26" s="41"/>
      <c r="G26" s="42"/>
      <c r="I26" s="39">
        <v>7.0</v>
      </c>
      <c r="J26" s="31">
        <f t="shared" si="3"/>
        <v>0</v>
      </c>
      <c r="K26" s="41"/>
      <c r="L26" s="41"/>
      <c r="M26" s="42"/>
      <c r="N26" s="1"/>
      <c r="O26" s="1"/>
      <c r="P26" s="1"/>
      <c r="Q26" s="1"/>
      <c r="R26" s="75" t="s">
        <v>2</v>
      </c>
      <c r="S26" s="88">
        <f>J15/D15</f>
        <v>1.011663484</v>
      </c>
      <c r="T26" s="77"/>
      <c r="V26" s="45" t="s">
        <v>22</v>
      </c>
      <c r="W26" s="10"/>
    </row>
    <row r="27" ht="15.75" customHeight="1">
      <c r="C27" s="39">
        <v>8.0</v>
      </c>
      <c r="D27" s="31">
        <f t="shared" si="2"/>
        <v>0</v>
      </c>
      <c r="E27" s="41"/>
      <c r="F27" s="41"/>
      <c r="G27" s="42"/>
      <c r="I27" s="39">
        <v>8.0</v>
      </c>
      <c r="J27" s="31">
        <f t="shared" si="3"/>
        <v>0</v>
      </c>
      <c r="K27" s="41"/>
      <c r="L27" s="41"/>
      <c r="M27" s="42"/>
      <c r="N27" s="1"/>
      <c r="O27" s="1"/>
      <c r="P27" s="1"/>
      <c r="Q27" s="1"/>
      <c r="R27" s="83" t="s">
        <v>24</v>
      </c>
      <c r="S27" s="107">
        <f>D28/D15</f>
        <v>0.9336571205</v>
      </c>
      <c r="T27" s="82"/>
      <c r="V27" s="28">
        <v>0.0</v>
      </c>
      <c r="W27" s="29">
        <v>0.0</v>
      </c>
    </row>
    <row r="28" ht="15.75" customHeight="1">
      <c r="C28" s="57" t="s">
        <v>21</v>
      </c>
      <c r="D28" s="58">
        <f>sum(D20:D27)*((1+(((((1+F28)*$P$7+(($P$5+$P$6)/(1+$P$9)-$P$5)))*(1+$P$9))-($P$5+$P$6))/($P$5+$P$6)))</f>
        <v>0.8869742644</v>
      </c>
      <c r="E28" s="59" t="s">
        <v>22</v>
      </c>
      <c r="F28" s="60">
        <f t="array" ref="F28">index($W$27:$W$35,match(F20,$V$27:$V$35,0))+index($W$27:$W$35,match(G20,$V$27:$V$35,0))+index($W$27:$W$35,match(F21,$V$27:$V$35,0))+index($W$27:$W$35,match(G21,$V$27:$V$35,0))+index($W$27:$W$35,match(F22,$V$27:$V$35,0))+index($W$27:$W$35,match(G22,$V$27:$V$35,0))+index($W$27:$W$35,match(F23,$V$27:$V$35,0))+index($W$27:$W$35,match(G23,$V$27:$V$35,0))+index($W$27:$W$35,match(F24,$V$27:$V$35,0))+index($W$27:$W$35,match(G24,$V$27:$V$35,0))+index($W$27:$W$35,match(F25,$V$27:$V$35,0))+index($W$27:$W$35,match(G25,$V$27:$V$35,0))+index($W$27:$W$35,match(F26,$V$27:$V$35,0))+index($W$27:$W$35,match(G26,$V$27:$V$35,0))+index($W$27:$W$35,match(F27,$V$27:$V$35,0))+index($W$27:$W$35,match(G27,$V$27:$V$35,0))-F29*0.01</f>
        <v>0.096</v>
      </c>
      <c r="G28" s="61"/>
      <c r="I28" s="57" t="s">
        <v>21</v>
      </c>
      <c r="J28" s="58">
        <f>sum(J20:J27)*(1+(((((1+L28)*$P$7+(($P$5+$P$6)/(1+$P$9)-$P$5)))*(1+$P$9))-($P$5+$P$6))/($P$5+$P$6))</f>
        <v>0.8613355604</v>
      </c>
      <c r="K28" s="59" t="s">
        <v>22</v>
      </c>
      <c r="L28" s="60">
        <f t="array" ref="L28">index($W$27:$W$35,match(L20,$V$27:$V$35,0))+index($W$27:$W$35,match(M20,$V$27:$V$35,0))+index($W$27:$W$35,match(L21,$V$27:$V$35,0))+index($W$27:$W$35,match(M21,$V$27:$V$35,0))+index($W$27:$W$35,match(L22,$V$27:$V$35,0))+index($W$27:$W$35,match(M22,$V$27:$V$35,0))+index($W$27:$W$35,match(L23,$V$27:$V$35,0))+index($W$27:$W$35,match(M23,$V$27:$V$35,0))+index($W$27:$W$35,match(L24,$V$27:$V$35,0))+index($W$27:$W$35,match(M24,$V$27:$V$35,0))+index($W$27:$W$35,match(L25,$V$27:$V$35,0))+index($W$27:$W$35,match(M25,$V$27:$V$35,0))+index($W$27:$W$35,match(L26,$V$27:$V$35,0))+index($W$27:$W$35,match(M26,$V$27:$V$35,0))+index($W$27:$W$35,match(L27,$V$27:$V$35,0))+index($W$27:$W$35,match(M27,$V$27:$V$35,0))-L29*0.01</f>
        <v>0.088</v>
      </c>
      <c r="M28" s="61"/>
      <c r="N28" s="1"/>
      <c r="O28" s="1"/>
      <c r="P28" s="1"/>
      <c r="Q28" s="1"/>
      <c r="R28" s="84" t="s">
        <v>25</v>
      </c>
      <c r="S28" s="108">
        <f>J28/D15</f>
        <v>0.9066690109</v>
      </c>
      <c r="T28" s="61"/>
      <c r="V28" s="28">
        <v>3.0</v>
      </c>
      <c r="W28" s="73">
        <v>0.001</v>
      </c>
      <c r="AA28" s="70"/>
    </row>
    <row r="29" ht="15.75" customHeight="1">
      <c r="E29" s="62" t="s">
        <v>23</v>
      </c>
      <c r="F29" s="91"/>
      <c r="G29" s="64"/>
      <c r="K29" s="62" t="s">
        <v>23</v>
      </c>
      <c r="L29" s="91"/>
      <c r="M29" s="64"/>
      <c r="N29" s="1"/>
      <c r="O29" s="1"/>
      <c r="P29" s="1"/>
      <c r="Q29" s="1"/>
      <c r="V29" s="28">
        <v>4.0</v>
      </c>
      <c r="W29" s="73">
        <v>0.002</v>
      </c>
    </row>
    <row r="30" ht="15.75" customHeight="1">
      <c r="N30" s="1"/>
      <c r="O30" s="1"/>
      <c r="P30" s="1"/>
      <c r="Q30" s="1"/>
      <c r="V30" s="28">
        <v>5.0</v>
      </c>
      <c r="W30" s="73">
        <v>0.003</v>
      </c>
    </row>
    <row r="31" ht="15.75" customHeight="1">
      <c r="N31" s="1"/>
      <c r="O31" s="1"/>
      <c r="P31" s="1"/>
      <c r="Q31" s="1"/>
      <c r="V31" s="28">
        <v>6.0</v>
      </c>
      <c r="W31" s="92">
        <v>0.0045</v>
      </c>
    </row>
    <row r="32" ht="15.75" customHeight="1">
      <c r="N32" s="1"/>
      <c r="O32" s="1"/>
      <c r="P32" s="1"/>
      <c r="Q32" s="1"/>
      <c r="V32" s="28">
        <v>7.0</v>
      </c>
      <c r="W32" s="73">
        <v>0.006</v>
      </c>
    </row>
    <row r="33" ht="15.75" customHeight="1">
      <c r="N33" s="1"/>
      <c r="O33" s="1"/>
      <c r="P33" s="1"/>
      <c r="Q33" s="1"/>
      <c r="V33" s="28">
        <v>8.0</v>
      </c>
      <c r="W33" s="73">
        <v>0.008</v>
      </c>
    </row>
    <row r="34" ht="15.75" customHeight="1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8">
        <v>9.0</v>
      </c>
      <c r="W34" s="73">
        <v>0.01</v>
      </c>
    </row>
    <row r="35" ht="15.75" customHeight="1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65">
        <v>10.0</v>
      </c>
      <c r="W35" s="86">
        <v>0.012</v>
      </c>
    </row>
    <row r="36" ht="15.75" customHeight="1">
      <c r="N36" s="1"/>
      <c r="O36" s="1"/>
      <c r="P36" s="1"/>
      <c r="Q36" s="1"/>
    </row>
    <row r="37" ht="15.75" customHeight="1">
      <c r="C37" s="2" t="s">
        <v>31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/>
    </row>
    <row r="38" ht="15.75" customHeight="1"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ht="15.75" customHeight="1">
      <c r="C39" s="93" t="s">
        <v>32</v>
      </c>
      <c r="Z39" s="94"/>
    </row>
    <row r="40" ht="15.75" customHeight="1">
      <c r="C40" s="95" t="s">
        <v>33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ht="15.75" customHeight="1"/>
    <row r="42" ht="15.75" customHeight="1"/>
    <row r="43" ht="15.75" customHeight="1"/>
    <row r="44" ht="15.75" customHeight="1">
      <c r="N44" s="1"/>
      <c r="O44" s="1"/>
      <c r="P44" s="1"/>
      <c r="Q44" s="1"/>
    </row>
    <row r="45" ht="15.75" customHeight="1">
      <c r="N45" s="1"/>
      <c r="O45" s="1"/>
      <c r="P45" s="1"/>
      <c r="Q45" s="1"/>
    </row>
    <row r="46" ht="15.75" customHeight="1">
      <c r="N46" s="1"/>
      <c r="O46" s="1"/>
      <c r="P46" s="1"/>
      <c r="Q46" s="1"/>
    </row>
    <row r="47" ht="15.75" customHeight="1">
      <c r="N47" s="1"/>
      <c r="O47" s="1"/>
      <c r="P47" s="1"/>
      <c r="Q47" s="1"/>
    </row>
    <row r="48" ht="15.75" customHeight="1">
      <c r="N48" s="1"/>
      <c r="O48" s="1"/>
      <c r="P48" s="1"/>
      <c r="Q48" s="1"/>
    </row>
    <row r="49" ht="15.75" customHeight="1">
      <c r="N49" s="1"/>
      <c r="O49" s="1"/>
      <c r="P49" s="1"/>
      <c r="Q49" s="1"/>
    </row>
    <row r="50" ht="15.75" customHeight="1">
      <c r="N50" s="1"/>
      <c r="O50" s="1"/>
      <c r="P50" s="1"/>
      <c r="Q50" s="1"/>
    </row>
    <row r="51" ht="15.75" customHeight="1">
      <c r="N51" s="1"/>
      <c r="O51" s="1"/>
      <c r="P51" s="1"/>
      <c r="Q51" s="1"/>
    </row>
    <row r="52" ht="15.75" customHeight="1">
      <c r="N52" s="1"/>
      <c r="O52" s="1"/>
      <c r="P52" s="1"/>
      <c r="Q52" s="1"/>
    </row>
    <row r="53" ht="15.75" customHeight="1">
      <c r="N53" s="1"/>
      <c r="O53" s="1"/>
      <c r="P53" s="1"/>
      <c r="Q53" s="1"/>
    </row>
    <row r="54" ht="15.75" customHeight="1">
      <c r="N54" s="1"/>
      <c r="O54" s="1"/>
      <c r="P54" s="1"/>
      <c r="Q54" s="1"/>
    </row>
    <row r="55" ht="15.75" customHeight="1">
      <c r="N55" s="1"/>
      <c r="O55" s="1"/>
      <c r="P55" s="1"/>
      <c r="Q55" s="1"/>
    </row>
    <row r="56" ht="15.75" customHeight="1">
      <c r="N56" s="1"/>
      <c r="O56" s="1"/>
      <c r="P56" s="1"/>
      <c r="Q56" s="1"/>
    </row>
    <row r="57" ht="15.75" customHeight="1">
      <c r="N57" s="1"/>
      <c r="O57" s="1"/>
      <c r="P57" s="1"/>
      <c r="Q57" s="1"/>
    </row>
    <row r="58" ht="15.75" customHeight="1">
      <c r="N58" s="1"/>
      <c r="O58" s="1"/>
      <c r="P58" s="1"/>
      <c r="Q58" s="1"/>
    </row>
    <row r="59" ht="15.75" customHeight="1">
      <c r="N59" s="1"/>
      <c r="O59" s="1"/>
      <c r="P59" s="1"/>
      <c r="Q59" s="1"/>
    </row>
    <row r="60" ht="15.75" customHeight="1">
      <c r="N60" s="1"/>
      <c r="O60" s="1"/>
      <c r="P60" s="1"/>
      <c r="Q60" s="1"/>
    </row>
    <row r="61" ht="15.75" customHeight="1">
      <c r="N61" s="1"/>
      <c r="O61" s="1"/>
      <c r="P61" s="1"/>
      <c r="Q61" s="1"/>
    </row>
    <row r="62" ht="15.75" customHeight="1">
      <c r="N62" s="1"/>
      <c r="O62" s="1"/>
      <c r="P62" s="1"/>
      <c r="Q62" s="1"/>
    </row>
    <row r="63" ht="15.75" customHeight="1">
      <c r="N63" s="1"/>
      <c r="O63" s="1"/>
      <c r="P63" s="1"/>
      <c r="Q63" s="1"/>
    </row>
    <row r="64" ht="15.75" customHeight="1">
      <c r="N64" s="1"/>
      <c r="O64" s="1"/>
      <c r="P64" s="1"/>
      <c r="Q64" s="1"/>
    </row>
    <row r="65" ht="15.75" customHeight="1">
      <c r="N65" s="1"/>
      <c r="O65" s="1"/>
      <c r="P65" s="1"/>
      <c r="Q65" s="1"/>
    </row>
    <row r="66" ht="15.75" customHeight="1">
      <c r="N66" s="1"/>
      <c r="O66" s="1"/>
      <c r="P66" s="1"/>
      <c r="Q66" s="1"/>
    </row>
    <row r="67" ht="15.75" customHeight="1">
      <c r="N67" s="1"/>
      <c r="O67" s="1"/>
      <c r="P67" s="1"/>
      <c r="Q67" s="1"/>
    </row>
    <row r="68" ht="15.75" customHeight="1">
      <c r="N68" s="1"/>
      <c r="O68" s="1"/>
      <c r="P68" s="1"/>
      <c r="Q68" s="1"/>
    </row>
    <row r="69" ht="15.75" customHeight="1">
      <c r="N69" s="1"/>
      <c r="O69" s="1"/>
      <c r="P69" s="1"/>
      <c r="Q69" s="1"/>
    </row>
    <row r="70" ht="15.75" customHeight="1">
      <c r="N70" s="1"/>
      <c r="O70" s="1"/>
      <c r="P70" s="1"/>
      <c r="Q70" s="1"/>
    </row>
    <row r="71" ht="15.75" customHeight="1">
      <c r="N71" s="1"/>
      <c r="O71" s="1"/>
      <c r="P71" s="1"/>
      <c r="Q71" s="1"/>
    </row>
    <row r="72" ht="15.75" customHeight="1">
      <c r="N72" s="1"/>
      <c r="O72" s="1"/>
      <c r="P72" s="1"/>
      <c r="Q72" s="1"/>
    </row>
    <row r="73" ht="15.75" customHeight="1">
      <c r="N73" s="1"/>
      <c r="O73" s="1"/>
      <c r="P73" s="1"/>
      <c r="Q73" s="1"/>
    </row>
    <row r="74" ht="15.75" customHeight="1">
      <c r="N74" s="1"/>
      <c r="O74" s="1"/>
      <c r="P74" s="1"/>
      <c r="Q74" s="1"/>
    </row>
    <row r="75" ht="15.75" customHeight="1">
      <c r="N75" s="1"/>
      <c r="O75" s="1"/>
      <c r="P75" s="1"/>
      <c r="Q75" s="1"/>
    </row>
    <row r="76" ht="15.75" customHeight="1">
      <c r="N76" s="1"/>
      <c r="O76" s="1"/>
      <c r="P76" s="1"/>
      <c r="Q76" s="1"/>
    </row>
    <row r="77" ht="15.75" customHeight="1">
      <c r="N77" s="1"/>
      <c r="O77" s="1"/>
      <c r="P77" s="1"/>
      <c r="Q77" s="1"/>
    </row>
    <row r="78" ht="15.75" customHeight="1">
      <c r="N78" s="1"/>
      <c r="O78" s="1"/>
      <c r="P78" s="1"/>
      <c r="Q78" s="1"/>
    </row>
    <row r="79" ht="15.75" customHeight="1">
      <c r="N79" s="1"/>
      <c r="O79" s="1"/>
      <c r="P79" s="1"/>
      <c r="Q79" s="1"/>
    </row>
    <row r="80" ht="15.75" customHeight="1">
      <c r="N80" s="1"/>
      <c r="O80" s="1"/>
      <c r="P80" s="1"/>
      <c r="Q80" s="1"/>
    </row>
    <row r="81" ht="15.75" customHeight="1">
      <c r="N81" s="1"/>
      <c r="O81" s="1"/>
      <c r="P81" s="1"/>
      <c r="Q81" s="1"/>
    </row>
    <row r="82" ht="15.75" customHeight="1">
      <c r="N82" s="1"/>
      <c r="O82" s="1"/>
      <c r="P82" s="1"/>
      <c r="Q82" s="1"/>
    </row>
    <row r="83" ht="15.75" customHeight="1">
      <c r="N83" s="1"/>
      <c r="O83" s="1"/>
      <c r="P83" s="1"/>
      <c r="Q83" s="1"/>
    </row>
    <row r="84" ht="15.75" customHeight="1">
      <c r="N84" s="1"/>
      <c r="O84" s="1"/>
      <c r="P84" s="1"/>
      <c r="Q84" s="1"/>
    </row>
    <row r="85" ht="15.75" customHeight="1">
      <c r="N85" s="1"/>
      <c r="O85" s="1"/>
      <c r="P85" s="1"/>
      <c r="Q85" s="1"/>
    </row>
    <row r="86" ht="15.75" customHeight="1">
      <c r="N86" s="1"/>
      <c r="O86" s="1"/>
      <c r="P86" s="1"/>
      <c r="Q86" s="1"/>
    </row>
    <row r="87" ht="15.75" customHeight="1">
      <c r="N87" s="1"/>
      <c r="O87" s="1"/>
      <c r="P87" s="1"/>
      <c r="Q87" s="1"/>
    </row>
    <row r="88" ht="15.75" customHeight="1">
      <c r="N88" s="1"/>
      <c r="O88" s="1"/>
      <c r="P88" s="1"/>
      <c r="Q88" s="1"/>
    </row>
    <row r="89" ht="15.75" customHeight="1">
      <c r="N89" s="1"/>
      <c r="O89" s="1"/>
      <c r="P89" s="1"/>
      <c r="Q89" s="1"/>
    </row>
    <row r="90" ht="15.75" customHeight="1">
      <c r="N90" s="1"/>
      <c r="O90" s="1"/>
      <c r="P90" s="1"/>
      <c r="Q90" s="1"/>
    </row>
    <row r="91" ht="15.75" customHeight="1">
      <c r="N91" s="1"/>
      <c r="O91" s="1"/>
      <c r="P91" s="1"/>
      <c r="Q91" s="1"/>
    </row>
    <row r="92" ht="15.75" customHeight="1">
      <c r="N92" s="1"/>
      <c r="O92" s="1"/>
      <c r="P92" s="1"/>
      <c r="Q92" s="1"/>
    </row>
    <row r="93" ht="15.75" customHeight="1">
      <c r="N93" s="1"/>
      <c r="O93" s="1"/>
      <c r="P93" s="1"/>
      <c r="Q93" s="1"/>
    </row>
    <row r="94" ht="15.75" customHeight="1">
      <c r="N94" s="1"/>
      <c r="O94" s="1"/>
      <c r="P94" s="1"/>
      <c r="Q94" s="1"/>
    </row>
    <row r="95" ht="15.75" customHeight="1">
      <c r="N95" s="1"/>
      <c r="O95" s="1"/>
      <c r="P95" s="1"/>
      <c r="Q95" s="1"/>
    </row>
    <row r="96" ht="15.75" customHeight="1">
      <c r="N96" s="1"/>
      <c r="O96" s="1"/>
      <c r="P96" s="1"/>
      <c r="Q96" s="1"/>
    </row>
    <row r="97" ht="15.75" customHeight="1">
      <c r="N97" s="1"/>
      <c r="O97" s="1"/>
      <c r="P97" s="1"/>
      <c r="Q97" s="1"/>
    </row>
    <row r="98" ht="15.75" customHeight="1">
      <c r="N98" s="1"/>
      <c r="O98" s="1"/>
      <c r="P98" s="1"/>
      <c r="Q98" s="1"/>
    </row>
    <row r="99" ht="15.75" customHeight="1">
      <c r="N99" s="1"/>
      <c r="O99" s="1"/>
      <c r="P99" s="1"/>
      <c r="Q99" s="1"/>
    </row>
    <row r="100" ht="15.75" customHeight="1">
      <c r="N100" s="1"/>
      <c r="O100" s="1"/>
      <c r="P100" s="1"/>
      <c r="Q100" s="1"/>
    </row>
    <row r="101" ht="15.75" customHeight="1">
      <c r="N101" s="1"/>
      <c r="O101" s="1"/>
      <c r="P101" s="1"/>
      <c r="Q101" s="1"/>
    </row>
    <row r="102" ht="15.75" customHeight="1">
      <c r="N102" s="1"/>
      <c r="O102" s="1"/>
      <c r="P102" s="1"/>
      <c r="Q102" s="1"/>
    </row>
    <row r="103" ht="15.75" customHeight="1">
      <c r="N103" s="1"/>
      <c r="O103" s="1"/>
      <c r="P103" s="1"/>
      <c r="Q103" s="1"/>
    </row>
    <row r="104" ht="15.75" customHeight="1">
      <c r="N104" s="1"/>
      <c r="O104" s="1"/>
      <c r="P104" s="1"/>
      <c r="Q104" s="1"/>
    </row>
    <row r="105" ht="15.75" customHeight="1">
      <c r="N105" s="1"/>
      <c r="O105" s="1"/>
      <c r="P105" s="1"/>
      <c r="Q105" s="1"/>
    </row>
    <row r="106" ht="15.75" customHeight="1">
      <c r="N106" s="1"/>
      <c r="O106" s="1"/>
      <c r="P106" s="1"/>
      <c r="Q106" s="1"/>
    </row>
    <row r="107" ht="15.75" customHeight="1">
      <c r="N107" s="1"/>
      <c r="O107" s="1"/>
      <c r="P107" s="1"/>
      <c r="Q107" s="1"/>
    </row>
    <row r="108" ht="15.75" customHeight="1">
      <c r="N108" s="1"/>
      <c r="O108" s="1"/>
      <c r="P108" s="1"/>
      <c r="Q108" s="1"/>
    </row>
    <row r="109" ht="15.75" customHeight="1">
      <c r="N109" s="1"/>
      <c r="O109" s="1"/>
      <c r="P109" s="1"/>
      <c r="Q109" s="1"/>
    </row>
    <row r="110" ht="15.75" customHeight="1">
      <c r="N110" s="1"/>
      <c r="O110" s="1"/>
      <c r="P110" s="1"/>
      <c r="Q110" s="1"/>
    </row>
    <row r="111" ht="15.75" customHeight="1">
      <c r="N111" s="1"/>
      <c r="O111" s="1"/>
      <c r="P111" s="1"/>
      <c r="Q111" s="1"/>
    </row>
    <row r="112" ht="15.75" customHeight="1">
      <c r="N112" s="1"/>
      <c r="O112" s="1"/>
      <c r="P112" s="1"/>
      <c r="Q112" s="1"/>
    </row>
    <row r="113" ht="15.75" customHeight="1">
      <c r="N113" s="1"/>
      <c r="O113" s="1"/>
      <c r="P113" s="1"/>
      <c r="Q113" s="1"/>
    </row>
    <row r="114" ht="15.75" customHeight="1">
      <c r="N114" s="1"/>
      <c r="O114" s="1"/>
      <c r="P114" s="1"/>
      <c r="Q114" s="1"/>
    </row>
    <row r="115" ht="15.75" customHeight="1">
      <c r="N115" s="1"/>
      <c r="O115" s="1"/>
      <c r="P115" s="1"/>
      <c r="Q115" s="1"/>
    </row>
    <row r="116" ht="15.75" customHeight="1">
      <c r="N116" s="1"/>
      <c r="O116" s="1"/>
      <c r="P116" s="1"/>
      <c r="Q116" s="1"/>
    </row>
    <row r="117" ht="15.75" customHeight="1">
      <c r="N117" s="1"/>
      <c r="O117" s="1"/>
      <c r="P117" s="1"/>
      <c r="Q117" s="1"/>
    </row>
    <row r="118" ht="15.75" customHeight="1">
      <c r="N118" s="1"/>
      <c r="O118" s="1"/>
      <c r="P118" s="1"/>
      <c r="Q118" s="1"/>
    </row>
    <row r="119" ht="15.75" customHeight="1">
      <c r="N119" s="1"/>
      <c r="O119" s="1"/>
      <c r="P119" s="1"/>
      <c r="Q119" s="1"/>
    </row>
    <row r="120" ht="15.75" customHeight="1">
      <c r="N120" s="1"/>
      <c r="O120" s="1"/>
      <c r="P120" s="1"/>
      <c r="Q120" s="1"/>
    </row>
    <row r="121" ht="15.75" customHeight="1">
      <c r="N121" s="1"/>
      <c r="O121" s="1"/>
      <c r="P121" s="1"/>
      <c r="Q121" s="1"/>
    </row>
    <row r="122" ht="15.75" customHeight="1">
      <c r="N122" s="1"/>
      <c r="O122" s="1"/>
      <c r="P122" s="1"/>
      <c r="Q122" s="1"/>
    </row>
    <row r="123" ht="15.75" customHeight="1">
      <c r="N123" s="1"/>
      <c r="O123" s="1"/>
      <c r="P123" s="1"/>
      <c r="Q123" s="1"/>
    </row>
    <row r="124" ht="15.75" customHeight="1">
      <c r="N124" s="1"/>
      <c r="O124" s="1"/>
      <c r="P124" s="1"/>
      <c r="Q124" s="1"/>
    </row>
    <row r="125" ht="15.75" customHeight="1">
      <c r="N125" s="1"/>
      <c r="O125" s="1"/>
      <c r="P125" s="1"/>
      <c r="Q125" s="1"/>
    </row>
    <row r="126" ht="15.75" customHeight="1">
      <c r="N126" s="1"/>
      <c r="O126" s="1"/>
      <c r="P126" s="1"/>
      <c r="Q126" s="1"/>
    </row>
    <row r="127" ht="15.75" customHeight="1">
      <c r="N127" s="1"/>
      <c r="O127" s="1"/>
      <c r="P127" s="1"/>
      <c r="Q127" s="1"/>
    </row>
    <row r="128" ht="15.75" customHeight="1">
      <c r="N128" s="1"/>
      <c r="O128" s="1"/>
      <c r="P128" s="1"/>
      <c r="Q128" s="1"/>
    </row>
    <row r="129" ht="15.75" customHeight="1">
      <c r="N129" s="1"/>
      <c r="O129" s="1"/>
      <c r="P129" s="1"/>
      <c r="Q129" s="1"/>
    </row>
    <row r="130" ht="15.75" customHeight="1">
      <c r="N130" s="1"/>
      <c r="O130" s="1"/>
      <c r="P130" s="1"/>
      <c r="Q130" s="1"/>
    </row>
    <row r="131" ht="15.75" customHeight="1">
      <c r="N131" s="1"/>
      <c r="O131" s="1"/>
      <c r="P131" s="1"/>
      <c r="Q131" s="1"/>
    </row>
    <row r="132" ht="15.75" customHeight="1">
      <c r="N132" s="1"/>
      <c r="O132" s="1"/>
      <c r="P132" s="1"/>
      <c r="Q132" s="1"/>
    </row>
    <row r="133" ht="15.75" customHeight="1">
      <c r="N133" s="1"/>
      <c r="O133" s="1"/>
      <c r="P133" s="1"/>
      <c r="Q133" s="1"/>
    </row>
    <row r="134" ht="15.75" customHeight="1">
      <c r="N134" s="1"/>
      <c r="O134" s="1"/>
      <c r="P134" s="1"/>
      <c r="Q134" s="1"/>
    </row>
    <row r="135" ht="15.75" customHeight="1">
      <c r="N135" s="1"/>
      <c r="O135" s="1"/>
      <c r="P135" s="1"/>
      <c r="Q135" s="1"/>
    </row>
    <row r="136" ht="15.75" customHeight="1">
      <c r="N136" s="1"/>
      <c r="O136" s="1"/>
      <c r="P136" s="1"/>
      <c r="Q136" s="1"/>
    </row>
    <row r="137" ht="15.75" customHeight="1">
      <c r="N137" s="1"/>
      <c r="O137" s="1"/>
      <c r="P137" s="1"/>
      <c r="Q137" s="1"/>
    </row>
    <row r="138" ht="15.75" customHeight="1">
      <c r="N138" s="1"/>
      <c r="O138" s="1"/>
      <c r="P138" s="1"/>
      <c r="Q138" s="1"/>
    </row>
    <row r="139" ht="15.75" customHeight="1">
      <c r="N139" s="1"/>
      <c r="O139" s="1"/>
      <c r="P139" s="1"/>
      <c r="Q139" s="1"/>
    </row>
    <row r="140" ht="15.75" customHeight="1">
      <c r="N140" s="1"/>
      <c r="O140" s="1"/>
      <c r="P140" s="1"/>
      <c r="Q140" s="1"/>
    </row>
    <row r="141" ht="15.75" customHeight="1">
      <c r="N141" s="1"/>
      <c r="O141" s="1"/>
      <c r="P141" s="1"/>
      <c r="Q141" s="1"/>
    </row>
    <row r="142" ht="15.75" customHeight="1">
      <c r="N142" s="1"/>
      <c r="O142" s="1"/>
      <c r="P142" s="1"/>
      <c r="Q142" s="1"/>
    </row>
    <row r="143" ht="15.75" customHeight="1">
      <c r="N143" s="1"/>
      <c r="O143" s="1"/>
      <c r="P143" s="1"/>
      <c r="Q143" s="1"/>
    </row>
    <row r="144" ht="15.75" customHeight="1">
      <c r="N144" s="1"/>
      <c r="O144" s="1"/>
      <c r="P144" s="1"/>
      <c r="Q144" s="1"/>
    </row>
    <row r="145" ht="15.75" customHeight="1">
      <c r="N145" s="1"/>
      <c r="O145" s="1"/>
      <c r="P145" s="1"/>
      <c r="Q145" s="1"/>
    </row>
    <row r="146" ht="15.75" customHeight="1">
      <c r="N146" s="1"/>
      <c r="O146" s="1"/>
      <c r="P146" s="1"/>
      <c r="Q146" s="1"/>
    </row>
    <row r="147" ht="15.75" customHeight="1">
      <c r="N147" s="1"/>
      <c r="O147" s="1"/>
      <c r="P147" s="1"/>
      <c r="Q147" s="1"/>
    </row>
    <row r="148" ht="15.75" customHeight="1">
      <c r="N148" s="1"/>
      <c r="O148" s="1"/>
      <c r="P148" s="1"/>
      <c r="Q148" s="1"/>
    </row>
    <row r="149" ht="15.75" customHeight="1">
      <c r="N149" s="1"/>
      <c r="O149" s="1"/>
      <c r="P149" s="1"/>
      <c r="Q149" s="1"/>
    </row>
    <row r="150" ht="15.75" customHeight="1">
      <c r="N150" s="1"/>
      <c r="O150" s="1"/>
      <c r="P150" s="1"/>
      <c r="Q150" s="1"/>
    </row>
    <row r="151" ht="15.75" customHeight="1">
      <c r="N151" s="1"/>
      <c r="O151" s="1"/>
      <c r="P151" s="1"/>
      <c r="Q151" s="1"/>
    </row>
    <row r="152" ht="15.75" customHeight="1">
      <c r="N152" s="1"/>
      <c r="O152" s="1"/>
      <c r="P152" s="1"/>
      <c r="Q152" s="1"/>
    </row>
    <row r="153" ht="15.75" customHeight="1">
      <c r="N153" s="1"/>
      <c r="O153" s="1"/>
      <c r="P153" s="1"/>
      <c r="Q153" s="1"/>
    </row>
    <row r="154" ht="15.75" customHeight="1">
      <c r="N154" s="1"/>
      <c r="O154" s="1"/>
      <c r="P154" s="1"/>
      <c r="Q154" s="1"/>
    </row>
    <row r="155" ht="15.75" customHeight="1">
      <c r="N155" s="1"/>
      <c r="O155" s="1"/>
      <c r="P155" s="1"/>
      <c r="Q155" s="1"/>
    </row>
    <row r="156" ht="15.75" customHeight="1">
      <c r="N156" s="1"/>
      <c r="O156" s="1"/>
      <c r="P156" s="1"/>
      <c r="Q156" s="1"/>
    </row>
    <row r="157" ht="15.75" customHeight="1">
      <c r="N157" s="1"/>
      <c r="O157" s="1"/>
      <c r="P157" s="1"/>
      <c r="Q157" s="1"/>
    </row>
    <row r="158" ht="15.75" customHeight="1">
      <c r="N158" s="1"/>
      <c r="O158" s="1"/>
      <c r="P158" s="1"/>
      <c r="Q158" s="1"/>
    </row>
    <row r="159" ht="15.75" customHeight="1">
      <c r="N159" s="1"/>
      <c r="O159" s="1"/>
      <c r="P159" s="1"/>
      <c r="Q159" s="1"/>
    </row>
    <row r="160" ht="15.75" customHeight="1">
      <c r="N160" s="1"/>
      <c r="O160" s="1"/>
      <c r="P160" s="1"/>
      <c r="Q160" s="1"/>
    </row>
    <row r="161" ht="15.75" customHeight="1">
      <c r="N161" s="1"/>
      <c r="O161" s="1"/>
      <c r="P161" s="1"/>
      <c r="Q161" s="1"/>
    </row>
    <row r="162" ht="15.75" customHeight="1">
      <c r="N162" s="1"/>
      <c r="O162" s="1"/>
      <c r="P162" s="1"/>
      <c r="Q162" s="1"/>
    </row>
    <row r="163" ht="15.75" customHeight="1">
      <c r="N163" s="1"/>
      <c r="O163" s="1"/>
      <c r="P163" s="1"/>
      <c r="Q163" s="1"/>
    </row>
    <row r="164" ht="15.75" customHeight="1">
      <c r="N164" s="1"/>
      <c r="O164" s="1"/>
      <c r="P164" s="1"/>
      <c r="Q164" s="1"/>
    </row>
    <row r="165" ht="15.75" customHeight="1">
      <c r="N165" s="1"/>
      <c r="O165" s="1"/>
      <c r="P165" s="1"/>
      <c r="Q165" s="1"/>
    </row>
    <row r="166" ht="15.75" customHeight="1">
      <c r="N166" s="1"/>
      <c r="O166" s="1"/>
      <c r="P166" s="1"/>
      <c r="Q166" s="1"/>
    </row>
    <row r="167" ht="15.75" customHeight="1">
      <c r="N167" s="1"/>
      <c r="O167" s="1"/>
      <c r="P167" s="1"/>
      <c r="Q167" s="1"/>
    </row>
    <row r="168" ht="15.75" customHeight="1">
      <c r="N168" s="1"/>
      <c r="O168" s="1"/>
      <c r="P168" s="1"/>
      <c r="Q168" s="1"/>
    </row>
    <row r="169" ht="15.75" customHeight="1">
      <c r="N169" s="1"/>
      <c r="O169" s="1"/>
      <c r="P169" s="1"/>
      <c r="Q169" s="1"/>
    </row>
    <row r="170" ht="15.75" customHeight="1">
      <c r="N170" s="1"/>
      <c r="O170" s="1"/>
      <c r="P170" s="1"/>
      <c r="Q170" s="1"/>
    </row>
    <row r="171" ht="15.75" customHeight="1">
      <c r="N171" s="1"/>
      <c r="O171" s="1"/>
      <c r="P171" s="1"/>
      <c r="Q171" s="1"/>
    </row>
    <row r="172" ht="15.75" customHeight="1">
      <c r="N172" s="1"/>
      <c r="O172" s="1"/>
      <c r="P172" s="1"/>
      <c r="Q172" s="1"/>
    </row>
    <row r="173" ht="15.75" customHeight="1">
      <c r="N173" s="1"/>
      <c r="O173" s="1"/>
      <c r="P173" s="1"/>
      <c r="Q173" s="1"/>
    </row>
    <row r="174" ht="15.75" customHeight="1">
      <c r="N174" s="1"/>
      <c r="O174" s="1"/>
      <c r="P174" s="1"/>
      <c r="Q174" s="1"/>
    </row>
    <row r="175" ht="15.75" customHeight="1">
      <c r="N175" s="1"/>
      <c r="O175" s="1"/>
      <c r="P175" s="1"/>
      <c r="Q175" s="1"/>
    </row>
    <row r="176" ht="15.75" customHeight="1">
      <c r="N176" s="1"/>
      <c r="O176" s="1"/>
      <c r="P176" s="1"/>
      <c r="Q176" s="1"/>
    </row>
    <row r="177" ht="15.75" customHeight="1">
      <c r="N177" s="1"/>
      <c r="O177" s="1"/>
      <c r="P177" s="1"/>
      <c r="Q177" s="1"/>
    </row>
    <row r="178" ht="15.75" customHeight="1">
      <c r="N178" s="1"/>
      <c r="O178" s="1"/>
      <c r="P178" s="1"/>
      <c r="Q178" s="1"/>
    </row>
    <row r="179" ht="15.75" customHeight="1">
      <c r="N179" s="1"/>
      <c r="O179" s="1"/>
      <c r="P179" s="1"/>
      <c r="Q179" s="1"/>
    </row>
    <row r="180" ht="15.75" customHeight="1">
      <c r="N180" s="1"/>
      <c r="O180" s="1"/>
      <c r="P180" s="1"/>
      <c r="Q180" s="1"/>
    </row>
    <row r="181" ht="15.75" customHeight="1">
      <c r="N181" s="1"/>
      <c r="O181" s="1"/>
      <c r="P181" s="1"/>
      <c r="Q181" s="1"/>
    </row>
    <row r="182" ht="15.75" customHeight="1">
      <c r="N182" s="1"/>
      <c r="O182" s="1"/>
      <c r="P182" s="1"/>
      <c r="Q182" s="1"/>
    </row>
    <row r="183" ht="15.75" customHeight="1">
      <c r="N183" s="1"/>
      <c r="O183" s="1"/>
      <c r="P183" s="1"/>
      <c r="Q183" s="1"/>
    </row>
    <row r="184" ht="15.75" customHeight="1">
      <c r="N184" s="1"/>
      <c r="O184" s="1"/>
      <c r="P184" s="1"/>
      <c r="Q184" s="1"/>
    </row>
    <row r="185" ht="15.75" customHeight="1">
      <c r="N185" s="1"/>
      <c r="O185" s="1"/>
      <c r="P185" s="1"/>
      <c r="Q185" s="1"/>
    </row>
    <row r="186" ht="15.75" customHeight="1">
      <c r="N186" s="1"/>
      <c r="O186" s="1"/>
      <c r="P186" s="1"/>
      <c r="Q186" s="1"/>
    </row>
    <row r="187" ht="15.75" customHeight="1">
      <c r="N187" s="1"/>
      <c r="O187" s="1"/>
      <c r="P187" s="1"/>
      <c r="Q187" s="1"/>
    </row>
    <row r="188" ht="15.75" customHeight="1">
      <c r="N188" s="1"/>
      <c r="O188" s="1"/>
      <c r="P188" s="1"/>
      <c r="Q188" s="1"/>
    </row>
    <row r="189" ht="15.75" customHeight="1">
      <c r="N189" s="1"/>
      <c r="O189" s="1"/>
      <c r="P189" s="1"/>
      <c r="Q189" s="1"/>
    </row>
    <row r="190" ht="15.75" customHeight="1">
      <c r="N190" s="1"/>
      <c r="O190" s="1"/>
      <c r="P190" s="1"/>
      <c r="Q190" s="1"/>
    </row>
    <row r="191" ht="15.75" customHeight="1">
      <c r="N191" s="1"/>
      <c r="O191" s="1"/>
      <c r="P191" s="1"/>
      <c r="Q191" s="1"/>
    </row>
    <row r="192" ht="15.75" customHeight="1">
      <c r="N192" s="1"/>
      <c r="O192" s="1"/>
      <c r="P192" s="1"/>
      <c r="Q192" s="1"/>
    </row>
    <row r="193" ht="15.75" customHeight="1">
      <c r="N193" s="1"/>
      <c r="O193" s="1"/>
      <c r="P193" s="1"/>
      <c r="Q193" s="1"/>
    </row>
    <row r="194" ht="15.75" customHeight="1">
      <c r="N194" s="1"/>
      <c r="O194" s="1"/>
      <c r="P194" s="1"/>
      <c r="Q194" s="1"/>
    </row>
    <row r="195" ht="15.75" customHeight="1">
      <c r="N195" s="1"/>
      <c r="O195" s="1"/>
      <c r="P195" s="1"/>
      <c r="Q195" s="1"/>
    </row>
    <row r="196" ht="15.75" customHeight="1">
      <c r="N196" s="1"/>
      <c r="O196" s="1"/>
      <c r="P196" s="1"/>
      <c r="Q196" s="1"/>
    </row>
    <row r="197" ht="15.75" customHeight="1">
      <c r="N197" s="1"/>
      <c r="O197" s="1"/>
      <c r="P197" s="1"/>
      <c r="Q197" s="1"/>
    </row>
    <row r="198" ht="15.75" customHeight="1">
      <c r="N198" s="1"/>
      <c r="O198" s="1"/>
      <c r="P198" s="1"/>
      <c r="Q198" s="1"/>
    </row>
    <row r="199" ht="15.75" customHeight="1">
      <c r="N199" s="1"/>
      <c r="O199" s="1"/>
      <c r="P199" s="1"/>
      <c r="Q199" s="1"/>
    </row>
    <row r="200" ht="15.75" customHeight="1">
      <c r="N200" s="1"/>
      <c r="O200" s="1"/>
      <c r="P200" s="1"/>
      <c r="Q200" s="1"/>
    </row>
    <row r="201" ht="15.75" customHeight="1">
      <c r="N201" s="1"/>
      <c r="O201" s="1"/>
      <c r="P201" s="1"/>
      <c r="Q201" s="1"/>
    </row>
    <row r="202" ht="15.75" customHeight="1">
      <c r="N202" s="1"/>
      <c r="O202" s="1"/>
      <c r="P202" s="1"/>
      <c r="Q202" s="1"/>
    </row>
    <row r="203" ht="15.75" customHeight="1">
      <c r="N203" s="1"/>
      <c r="O203" s="1"/>
      <c r="P203" s="1"/>
      <c r="Q203" s="1"/>
    </row>
    <row r="204" ht="15.75" customHeight="1">
      <c r="N204" s="1"/>
      <c r="O204" s="1"/>
      <c r="P204" s="1"/>
      <c r="Q204" s="1"/>
    </row>
    <row r="205" ht="15.75" customHeight="1">
      <c r="N205" s="1"/>
      <c r="O205" s="1"/>
      <c r="P205" s="1"/>
      <c r="Q205" s="1"/>
    </row>
    <row r="206" ht="15.75" customHeight="1">
      <c r="N206" s="1"/>
      <c r="O206" s="1"/>
      <c r="P206" s="1"/>
      <c r="Q206" s="1"/>
    </row>
    <row r="207" ht="15.75" customHeight="1">
      <c r="N207" s="1"/>
      <c r="O207" s="1"/>
      <c r="P207" s="1"/>
      <c r="Q207" s="1"/>
    </row>
    <row r="208" ht="15.75" customHeight="1">
      <c r="N208" s="1"/>
      <c r="O208" s="1"/>
      <c r="P208" s="1"/>
      <c r="Q208" s="1"/>
    </row>
    <row r="209" ht="15.75" customHeight="1">
      <c r="N209" s="1"/>
      <c r="O209" s="1"/>
      <c r="P209" s="1"/>
      <c r="Q209" s="1"/>
    </row>
    <row r="210" ht="15.75" customHeight="1">
      <c r="N210" s="1"/>
      <c r="O210" s="1"/>
      <c r="P210" s="1"/>
      <c r="Q210" s="1"/>
    </row>
    <row r="211" ht="15.75" customHeight="1">
      <c r="N211" s="1"/>
      <c r="O211" s="1"/>
      <c r="P211" s="1"/>
      <c r="Q211" s="1"/>
    </row>
    <row r="212" ht="15.75" customHeight="1">
      <c r="N212" s="1"/>
      <c r="O212" s="1"/>
      <c r="P212" s="1"/>
      <c r="Q212" s="1"/>
    </row>
    <row r="213" ht="15.75" customHeight="1">
      <c r="N213" s="1"/>
      <c r="O213" s="1"/>
      <c r="P213" s="1"/>
      <c r="Q213" s="1"/>
    </row>
    <row r="214" ht="15.75" customHeight="1">
      <c r="N214" s="1"/>
      <c r="O214" s="1"/>
      <c r="P214" s="1"/>
      <c r="Q214" s="1"/>
    </row>
    <row r="215" ht="15.75" customHeight="1">
      <c r="N215" s="1"/>
      <c r="O215" s="1"/>
      <c r="P215" s="1"/>
      <c r="Q215" s="1"/>
    </row>
    <row r="216" ht="15.75" customHeight="1">
      <c r="N216" s="1"/>
      <c r="O216" s="1"/>
      <c r="P216" s="1"/>
      <c r="Q216" s="1"/>
    </row>
    <row r="217" ht="15.75" customHeight="1">
      <c r="N217" s="1"/>
      <c r="O217" s="1"/>
      <c r="P217" s="1"/>
      <c r="Q217" s="1"/>
    </row>
    <row r="218" ht="15.75" customHeight="1">
      <c r="N218" s="1"/>
      <c r="O218" s="1"/>
      <c r="P218" s="1"/>
      <c r="Q218" s="1"/>
    </row>
    <row r="219" ht="15.75" customHeight="1">
      <c r="N219" s="1"/>
      <c r="O219" s="1"/>
      <c r="P219" s="1"/>
      <c r="Q219" s="1"/>
    </row>
    <row r="220" ht="15.75" customHeight="1">
      <c r="N220" s="1"/>
      <c r="O220" s="1"/>
      <c r="P220" s="1"/>
      <c r="Q220" s="1"/>
    </row>
    <row r="221" ht="15.75" customHeight="1">
      <c r="N221" s="1"/>
      <c r="O221" s="1"/>
      <c r="P221" s="1"/>
      <c r="Q221" s="1"/>
    </row>
    <row r="222" ht="15.75" customHeight="1">
      <c r="N222" s="1"/>
      <c r="O222" s="1"/>
      <c r="P222" s="1"/>
      <c r="Q222" s="1"/>
    </row>
    <row r="223" ht="15.75" customHeight="1">
      <c r="N223" s="1"/>
      <c r="O223" s="1"/>
      <c r="P223" s="1"/>
      <c r="Q223" s="1"/>
    </row>
    <row r="224" ht="15.75" customHeight="1">
      <c r="N224" s="1"/>
      <c r="O224" s="1"/>
      <c r="P224" s="1"/>
      <c r="Q224" s="1"/>
    </row>
    <row r="225" ht="15.75" customHeight="1">
      <c r="N225" s="1"/>
      <c r="O225" s="1"/>
      <c r="P225" s="1"/>
      <c r="Q225" s="1"/>
    </row>
    <row r="226" ht="15.75" customHeight="1">
      <c r="N226" s="1"/>
      <c r="O226" s="1"/>
      <c r="P226" s="1"/>
      <c r="Q226" s="1"/>
    </row>
    <row r="227" ht="15.75" customHeight="1">
      <c r="N227" s="1"/>
      <c r="O227" s="1"/>
      <c r="P227" s="1"/>
      <c r="Q227" s="1"/>
    </row>
    <row r="228" ht="15.75" customHeight="1">
      <c r="N228" s="1"/>
      <c r="O228" s="1"/>
      <c r="P228" s="1"/>
      <c r="Q228" s="1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C2:Z3"/>
    <mergeCell ref="C5:G5"/>
    <mergeCell ref="I5:M5"/>
    <mergeCell ref="A6:A9"/>
    <mergeCell ref="R9:T9"/>
    <mergeCell ref="V5:W5"/>
    <mergeCell ref="Y5:Z5"/>
    <mergeCell ref="F15:G15"/>
    <mergeCell ref="L15:M15"/>
    <mergeCell ref="F16:G16"/>
    <mergeCell ref="L16:M16"/>
    <mergeCell ref="Y17:Z17"/>
    <mergeCell ref="C18:G18"/>
    <mergeCell ref="I18:M18"/>
    <mergeCell ref="V18:W18"/>
    <mergeCell ref="R19:T19"/>
    <mergeCell ref="S20:T20"/>
    <mergeCell ref="S21:T21"/>
    <mergeCell ref="S22:T22"/>
    <mergeCell ref="S23:T23"/>
    <mergeCell ref="R25:T25"/>
    <mergeCell ref="L29:M29"/>
    <mergeCell ref="C37:Z38"/>
    <mergeCell ref="C39:Z39"/>
    <mergeCell ref="C40:Z40"/>
    <mergeCell ref="S26:T26"/>
    <mergeCell ref="V26:W26"/>
    <mergeCell ref="S27:T27"/>
    <mergeCell ref="F28:G28"/>
    <mergeCell ref="L28:M28"/>
    <mergeCell ref="S28:T28"/>
    <mergeCell ref="F29:G2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3.63"/>
    <col customWidth="1" min="4" max="4" width="8.25"/>
    <col customWidth="1" min="5" max="7" width="7.88"/>
    <col customWidth="1" min="9" max="9" width="3.63"/>
    <col customWidth="1" min="10" max="10" width="8.25"/>
    <col customWidth="1" min="11" max="13" width="7.88"/>
    <col customWidth="1" min="15" max="15" width="11.25"/>
    <col customWidth="1" min="16" max="16" width="9.38"/>
    <col customWidth="1" min="18" max="18" width="9.5"/>
    <col customWidth="1" min="19" max="20" width="8.25"/>
    <col customWidth="1" min="22" max="22" width="4.75"/>
    <col customWidth="1" min="23" max="23" width="5.88"/>
    <col customWidth="1" min="24" max="24" width="7.0"/>
    <col customWidth="1" min="25" max="25" width="4.75"/>
    <col customWidth="1" min="26" max="26" width="5.88"/>
  </cols>
  <sheetData>
    <row r="1" ht="15.75" customHeight="1">
      <c r="N1" s="1"/>
      <c r="O1" s="1"/>
      <c r="P1" s="1"/>
      <c r="Q1" s="1"/>
    </row>
    <row r="2" ht="15.75" customHeight="1">
      <c r="C2" s="2" t="s">
        <v>35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ht="15.75" customHeight="1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</row>
    <row r="4" ht="15.75" customHeight="1">
      <c r="N4" s="1"/>
      <c r="O4" s="1"/>
      <c r="P4" s="1"/>
      <c r="Q4" s="1"/>
    </row>
    <row r="5" ht="15.75" customHeight="1">
      <c r="C5" s="8" t="s">
        <v>1</v>
      </c>
      <c r="D5" s="9"/>
      <c r="E5" s="9"/>
      <c r="F5" s="9"/>
      <c r="G5" s="10"/>
      <c r="H5" s="1"/>
      <c r="I5" s="8" t="s">
        <v>2</v>
      </c>
      <c r="J5" s="9"/>
      <c r="K5" s="9"/>
      <c r="L5" s="9"/>
      <c r="M5" s="10"/>
      <c r="N5" s="1"/>
      <c r="O5" s="109" t="s">
        <v>36</v>
      </c>
      <c r="P5" s="64"/>
      <c r="Q5" s="1"/>
      <c r="R5" s="45" t="s">
        <v>20</v>
      </c>
      <c r="S5" s="9"/>
      <c r="T5" s="10"/>
      <c r="V5" s="45" t="s">
        <v>22</v>
      </c>
      <c r="W5" s="10"/>
    </row>
    <row r="6" ht="15.75" customHeight="1">
      <c r="A6" s="17"/>
      <c r="C6" s="18"/>
      <c r="D6" s="19" t="s">
        <v>37</v>
      </c>
      <c r="E6" s="20"/>
      <c r="F6" s="21" t="s">
        <v>11</v>
      </c>
      <c r="G6" s="22" t="s">
        <v>12</v>
      </c>
      <c r="I6" s="18"/>
      <c r="J6" s="19" t="s">
        <v>37</v>
      </c>
      <c r="K6" s="20"/>
      <c r="L6" s="21" t="s">
        <v>11</v>
      </c>
      <c r="M6" s="22" t="s">
        <v>12</v>
      </c>
      <c r="N6" s="1"/>
      <c r="O6" s="11" t="s">
        <v>3</v>
      </c>
      <c r="P6" s="12">
        <v>84000.0</v>
      </c>
      <c r="Q6" s="1"/>
      <c r="R6" s="46"/>
      <c r="S6" s="47" t="s">
        <v>6</v>
      </c>
      <c r="T6" s="48" t="s">
        <v>7</v>
      </c>
      <c r="V6" s="28">
        <v>0.0</v>
      </c>
      <c r="W6" s="29">
        <v>0.0</v>
      </c>
      <c r="X6" s="1"/>
    </row>
    <row r="7" ht="15.75" customHeight="1">
      <c r="A7" s="17"/>
      <c r="C7" s="30">
        <v>1.0</v>
      </c>
      <c r="D7" s="110" t="s">
        <v>38</v>
      </c>
      <c r="E7" s="111"/>
      <c r="F7" s="33">
        <v>9.0</v>
      </c>
      <c r="G7" s="100">
        <v>9.0</v>
      </c>
      <c r="I7" s="30">
        <v>1.0</v>
      </c>
      <c r="J7" s="110" t="s">
        <v>38</v>
      </c>
      <c r="K7" s="111"/>
      <c r="L7" s="33">
        <v>10.0</v>
      </c>
      <c r="M7" s="100">
        <v>9.0</v>
      </c>
      <c r="N7" s="1"/>
      <c r="O7" s="23" t="s">
        <v>13</v>
      </c>
      <c r="P7" s="24">
        <v>6076.0</v>
      </c>
      <c r="Q7" s="1"/>
      <c r="R7" s="50">
        <v>0.0</v>
      </c>
      <c r="S7" s="51"/>
      <c r="T7" s="52"/>
      <c r="V7" s="28">
        <v>3.0</v>
      </c>
      <c r="W7" s="73">
        <v>0.001</v>
      </c>
      <c r="X7" s="1"/>
    </row>
    <row r="8" ht="15.75" customHeight="1">
      <c r="A8" s="17"/>
      <c r="C8" s="39">
        <v>2.0</v>
      </c>
      <c r="D8" s="112"/>
      <c r="E8" s="113"/>
      <c r="F8" s="79">
        <v>9.0</v>
      </c>
      <c r="G8" s="80">
        <v>9.0</v>
      </c>
      <c r="I8" s="39">
        <v>2.0</v>
      </c>
      <c r="J8" s="112"/>
      <c r="K8" s="113"/>
      <c r="L8" s="79">
        <v>10.0</v>
      </c>
      <c r="M8" s="80">
        <v>9.0</v>
      </c>
      <c r="N8" s="1"/>
      <c r="O8" s="35" t="s">
        <v>16</v>
      </c>
      <c r="P8" s="36">
        <f>P6/(1+F15)</f>
        <v>75675.67568</v>
      </c>
      <c r="Q8" s="1"/>
      <c r="R8" s="54">
        <v>5.0</v>
      </c>
      <c r="S8" s="55">
        <v>1.0</v>
      </c>
      <c r="T8" s="56">
        <v>1.0</v>
      </c>
      <c r="V8" s="28">
        <v>4.0</v>
      </c>
      <c r="W8" s="73">
        <v>0.002</v>
      </c>
      <c r="X8" s="1"/>
    </row>
    <row r="9" ht="15.75" customHeight="1">
      <c r="A9" s="17"/>
      <c r="C9" s="39">
        <v>3.0</v>
      </c>
      <c r="D9" s="112"/>
      <c r="E9" s="113"/>
      <c r="F9" s="79">
        <v>9.0</v>
      </c>
      <c r="G9" s="80">
        <v>9.0</v>
      </c>
      <c r="I9" s="39">
        <v>3.0</v>
      </c>
      <c r="J9" s="112"/>
      <c r="K9" s="113"/>
      <c r="L9" s="79">
        <v>10.0</v>
      </c>
      <c r="M9" s="80">
        <v>9.0</v>
      </c>
      <c r="N9" s="1"/>
      <c r="Q9" s="1"/>
      <c r="R9" s="54">
        <v>6.0</v>
      </c>
      <c r="S9" s="55">
        <v>3.1</v>
      </c>
      <c r="T9" s="56">
        <v>3.1</v>
      </c>
      <c r="V9" s="28">
        <v>5.0</v>
      </c>
      <c r="W9" s="73">
        <v>0.003</v>
      </c>
      <c r="X9" s="1"/>
    </row>
    <row r="10" ht="15.75" customHeight="1">
      <c r="C10" s="39">
        <v>4.0</v>
      </c>
      <c r="D10" s="40"/>
      <c r="E10" s="113"/>
      <c r="F10" s="41"/>
      <c r="G10" s="80">
        <v>9.0</v>
      </c>
      <c r="I10" s="39">
        <v>4.0</v>
      </c>
      <c r="J10" s="40"/>
      <c r="K10" s="113"/>
      <c r="L10" s="41"/>
      <c r="M10" s="80">
        <v>9.0</v>
      </c>
      <c r="N10" s="1"/>
      <c r="O10" s="109" t="s">
        <v>39</v>
      </c>
      <c r="P10" s="64"/>
      <c r="Q10" s="1"/>
      <c r="R10" s="54">
        <v>7.0</v>
      </c>
      <c r="S10" s="55">
        <v>9.0</v>
      </c>
      <c r="T10" s="56">
        <v>9.0</v>
      </c>
      <c r="V10" s="28">
        <v>6.0</v>
      </c>
      <c r="W10" s="92">
        <v>0.0045</v>
      </c>
      <c r="X10" s="1"/>
    </row>
    <row r="11" ht="15.75" customHeight="1">
      <c r="C11" s="39">
        <v>5.0</v>
      </c>
      <c r="D11" s="40"/>
      <c r="E11" s="113"/>
      <c r="F11" s="41"/>
      <c r="G11" s="80">
        <v>9.0</v>
      </c>
      <c r="I11" s="39">
        <v>5.0</v>
      </c>
      <c r="J11" s="40"/>
      <c r="K11" s="113"/>
      <c r="L11" s="41"/>
      <c r="M11" s="80">
        <v>9.0</v>
      </c>
      <c r="N11" s="1"/>
      <c r="O11" s="114" t="s">
        <v>40</v>
      </c>
      <c r="P11" s="115">
        <v>0.24</v>
      </c>
      <c r="Q11" s="1"/>
      <c r="R11" s="54">
        <v>8.0</v>
      </c>
      <c r="S11" s="55">
        <v>28.0</v>
      </c>
      <c r="T11" s="56">
        <v>27.0</v>
      </c>
      <c r="V11" s="28">
        <v>7.0</v>
      </c>
      <c r="W11" s="73">
        <v>0.006</v>
      </c>
      <c r="X11" s="1"/>
    </row>
    <row r="12" ht="15.75" customHeight="1">
      <c r="C12" s="39">
        <v>6.0</v>
      </c>
      <c r="D12" s="40"/>
      <c r="E12" s="113"/>
      <c r="F12" s="41"/>
      <c r="G12" s="80">
        <v>9.0</v>
      </c>
      <c r="I12" s="39">
        <v>6.0</v>
      </c>
      <c r="J12" s="40"/>
      <c r="K12" s="113"/>
      <c r="L12" s="41"/>
      <c r="M12" s="80">
        <v>9.0</v>
      </c>
      <c r="N12" s="1"/>
      <c r="O12" s="116" t="s">
        <v>41</v>
      </c>
      <c r="P12" s="117">
        <v>0.1904</v>
      </c>
      <c r="Q12" s="1"/>
      <c r="R12" s="54">
        <v>9.0</v>
      </c>
      <c r="S12" s="55">
        <v>88.9</v>
      </c>
      <c r="T12" s="56">
        <v>71.3</v>
      </c>
      <c r="V12" s="28">
        <v>8.0</v>
      </c>
      <c r="W12" s="73">
        <v>0.008</v>
      </c>
      <c r="X12" s="1"/>
    </row>
    <row r="13" ht="15.75" customHeight="1">
      <c r="C13" s="39">
        <v>7.0</v>
      </c>
      <c r="D13" s="40"/>
      <c r="E13" s="113"/>
      <c r="F13" s="41"/>
      <c r="G13" s="80">
        <v>9.0</v>
      </c>
      <c r="I13" s="39">
        <v>7.0</v>
      </c>
      <c r="J13" s="40"/>
      <c r="K13" s="113"/>
      <c r="L13" s="41"/>
      <c r="M13" s="80">
        <v>9.0</v>
      </c>
      <c r="N13" s="1"/>
      <c r="O13" s="118" t="s">
        <v>42</v>
      </c>
      <c r="P13" s="119">
        <v>0.0</v>
      </c>
      <c r="Q13" s="1"/>
      <c r="R13" s="68">
        <v>10.0</v>
      </c>
      <c r="S13" s="69">
        <v>267.0</v>
      </c>
      <c r="T13" s="24">
        <v>131.0</v>
      </c>
      <c r="V13" s="28">
        <v>9.0</v>
      </c>
      <c r="W13" s="73">
        <v>0.01</v>
      </c>
      <c r="X13" s="1"/>
    </row>
    <row r="14" ht="15.75" customHeight="1">
      <c r="C14" s="39">
        <v>8.0</v>
      </c>
      <c r="D14" s="40"/>
      <c r="E14" s="120"/>
      <c r="F14" s="41"/>
      <c r="G14" s="80">
        <v>9.0</v>
      </c>
      <c r="I14" s="39">
        <v>8.0</v>
      </c>
      <c r="J14" s="40"/>
      <c r="K14" s="120"/>
      <c r="L14" s="41"/>
      <c r="M14" s="80">
        <v>9.0</v>
      </c>
      <c r="N14" s="1"/>
      <c r="O14" s="121" t="s">
        <v>43</v>
      </c>
      <c r="P14" s="44">
        <f>sum(P11:P13)</f>
        <v>0.4304</v>
      </c>
      <c r="Q14" s="1"/>
      <c r="R14" s="70"/>
      <c r="S14" s="70"/>
      <c r="V14" s="65">
        <v>10.0</v>
      </c>
      <c r="W14" s="86">
        <v>0.012</v>
      </c>
      <c r="X14" s="1"/>
    </row>
    <row r="15" ht="15.75" customHeight="1">
      <c r="C15" s="57"/>
      <c r="D15" s="58"/>
      <c r="E15" s="59" t="s">
        <v>22</v>
      </c>
      <c r="F15" s="60">
        <f t="array" ref="F15">index($W$6:$W$14,match(F7,$V$6:$V$14,0))+index($W$6:$W$14,match(G7,$V$6:$V$14,0))+index($W$6:$W$14,match(F8,$V$6:$V$14,0))+index($W$6:$W$14,match(G8,$V$6:$V$14,0))+index($W$6:$W$14,match(F9,$V$6:$V$14,0))+index($W$6:$W$14,match(G9,$V$6:$V$14,0))+index($W$6:$W$14,match(F10,$V$6:$V$14,0))+index($W$6:$W$14,match(G10,$V$6:$V$14,0))+index($W$6:$W$14,match(F11,$V$6:$V$14,0))+index($W$6:$W$14,match(G11,$V$6:$V$14,0))+index($W$6:$W$14,match(F12,$V$6:$V$14,0))+index($W$6:$W$14,match(G12,$V$6:$V$14,0))+index($W$6:$W$14,match(F13,$V$6:$V$14,0))+index($W$6:$W$14,match(G13,$V$6:$V$14,0))+index($W$6:$W$14,match(F14,$V$6:$V$14,0))+index($W$6:$W$14,match(G14,$V$6:$V$14,0))</f>
        <v>0.11</v>
      </c>
      <c r="G15" s="61"/>
      <c r="I15" s="57" t="s">
        <v>21</v>
      </c>
      <c r="J15" s="58"/>
      <c r="K15" s="59" t="s">
        <v>22</v>
      </c>
      <c r="L15" s="60">
        <f t="array" ref="L15">index($W$6:$W$14,match(L7,$V$6:$V$14,0))+index($W$6:$W$14,match(M7,$V$6:$V$14,0))+index($W$6:$W$14,match(L8,$V$6:$V$14,0))+index($W$6:$W$14,match(M8,$V$6:$V$14,0))+index($W$6:$W$14,match(L9,$V$6:$V$14,0))+index($W$6:$W$14,match(M9,$V$6:$V$14,0))+index($W$6:$W$14,match(L10,$V$6:$V$14,0))+index($W$6:$W$14,match(M10,$V$6:$V$14,0))+index($W$6:$W$14,match(L11,$V$6:$V$14,0))+index($W$6:$W$14,match(M11,$V$6:$V$14,0))+index($W$6:$W$14,match(L12,$V$6:$V$14,0))+index($W$6:$W$14,match(M12,$V$6:$V$14,0))+index($W$6:$W$14,match(L13,$V$6:$V$14,0))+index($W$6:$W$14,match(M13,$V$6:$V$14,0))+index($W$6:$W$14,match(L14,$V$6:$V$14,0))+index($W$6:$W$14,match(M14,$V$6:$V$14,0))</f>
        <v>0.116</v>
      </c>
      <c r="M15" s="61"/>
      <c r="N15" s="1"/>
      <c r="Q15" s="1"/>
      <c r="R15" s="45" t="s">
        <v>28</v>
      </c>
      <c r="S15" s="9"/>
      <c r="T15" s="10"/>
      <c r="X15" s="1"/>
    </row>
    <row r="16" ht="15.75" customHeight="1">
      <c r="E16" s="1"/>
      <c r="F16" s="1"/>
      <c r="K16" s="1"/>
      <c r="L16" s="1"/>
      <c r="N16" s="1"/>
      <c r="O16" s="109" t="s">
        <v>44</v>
      </c>
      <c r="P16" s="64"/>
      <c r="Q16" s="1"/>
      <c r="R16" s="75" t="s">
        <v>29</v>
      </c>
      <c r="S16" s="76">
        <f t="array" ref="S16">index($S$7:$S$13,match(F7,$R$7:$R$13,0))+index($S$7:$S$13,match(F8,$R$7:$R$13,0))+index($S$7:$S$13,match(F9,$R$7:$R$13,0))+index($S$7:$S$13,match(F10,$R$7:$R$13,0))+index($S$7:$S$13,match(F11,$R$7:$R$13,0))+index($S$7:$S$13,match(F12,$R$7:$R$13,0))+index($S$7:$S$13,match(F13,$R$7:$R$13,0))+index($S$7:$S$13,match(F14,$R$7:$R$13,0))+index($T$7:$T$13,match(G7,$R$7:$R$13,0))+index($T$7:$T$13,match(G8,$R$7:$R$13,0))+index($T$7:$T$13,match(G9,$R$7:$R$13,0))+index($T$7:$T$13,match(G10,$R$7:$R$13,0))+index($T$7:$T$13,match(G11,$R$7:$R$13,0))+index($T$7:$T$13,match(G12,$R$7:$R$13,0))+index($T$7:$T$13,match(G13,$R$7:$R$13,0))+index($T$7:$T$13,match(G14,$R$7:$R$13,0))-($S$12-$S$11)*F16</f>
        <v>837.1</v>
      </c>
      <c r="T16" s="77"/>
    </row>
    <row r="17" ht="15.75" customHeight="1">
      <c r="H17" s="67"/>
      <c r="N17" s="1"/>
      <c r="O17" s="122" t="s">
        <v>45</v>
      </c>
      <c r="P17" s="123">
        <f>$P$8*(1+$F$15)*(0.15*(1+$P$14+$F$7*0.01))</f>
        <v>19157.04</v>
      </c>
      <c r="Q17" s="1"/>
      <c r="R17" s="75" t="s">
        <v>2</v>
      </c>
      <c r="S17" s="81">
        <f t="array" ref="S17">index($S$7:$S$13,match(L7,$R$7:$R$13,0))+index($S$7:$S$13,match(L8,$R$7:$R$13,0))+index($S$7:$S$13,match(L9,$R$7:$R$13,0))+index($S$7:$S$13,match(L10,$R$7:$R$13,0))+index($S$7:$S$13,match(L11,$R$7:$R$13,0))+index($S$7:$S$13,match(L12,$R$7:$R$13,0))+index($S$7:$S$13,match(L13,$R$7:$R$13,0))+index($S$7:$S$13,match(L14,$R$7:$R$13,0))+index($T$7:$T$13,match(M7,$R$7:$R$13,0))+index($T$7:$T$13,match(M8,$R$7:$R$13,0))+index($T$7:$T$13,match(M9,$R$7:$R$13,0))+index($T$7:$T$13,match(M10,$R$7:$R$13,0))+index($T$7:$T$13,match(M11,$R$7:$R$13,0))+index($T$7:$T$13,match(M12,$R$7:$R$13,0))+index($T$7:$T$13,match(M13,$R$7:$R$13,0))+index($T$7:$T$13,match(M14,$R$7:$R$13,0))-($S$12-$S$11)*L16</f>
        <v>1371.4</v>
      </c>
      <c r="T17" s="82"/>
    </row>
    <row r="18" ht="15.75" customHeight="1">
      <c r="C18" s="8" t="s">
        <v>24</v>
      </c>
      <c r="D18" s="9"/>
      <c r="E18" s="9"/>
      <c r="F18" s="9"/>
      <c r="G18" s="10"/>
      <c r="I18" s="8" t="s">
        <v>25</v>
      </c>
      <c r="J18" s="9"/>
      <c r="K18" s="9"/>
      <c r="L18" s="9"/>
      <c r="M18" s="10"/>
      <c r="N18" s="1"/>
      <c r="O18" s="124"/>
      <c r="P18" s="125"/>
      <c r="Q18" s="1"/>
      <c r="R18" s="83" t="s">
        <v>24</v>
      </c>
      <c r="S18" s="81">
        <f t="array" ref="S18">index($S$7:$S$13,match(F20,$R$7:$R$13,0))+index($S$7:$S$13,match(F21,$R$7:$R$13,0))+index($S$7:$S$13,match(F22,$R$7:$R$13,0))+index($S$7:$S$13,match(F23,$R$7:$R$13,0))+index($S$7:$S$13,match(F24,$R$7:$R$13,0))+index($S$7:$S$13,match(F25,$R$7:$R$13,0))+index($S$7:$S$13,match(F26,$R$7:$R$13,0))+index($S$7:$S$13,match(F27,$R$7:$R$13,0))+index($T$7:$T$13,match(G20,$R$7:$R$13,0))+index($T$7:$T$13,match(G21,$R$7:$R$13,0))+index($T$7:$T$13,match(G22,$R$7:$R$13,0))+index($T$7:$T$13,match(G23,$R$7:$R$13,0))+index($T$7:$T$13,match(G24,$R$7:$R$13,0))+index($T$7:$T$13,match(G25,$R$7:$R$13,0))+index($T$7:$T$13,match(G26,$R$7:$R$13,0))+index($T$7:$T$13,match(G27,$R$7:$R$13,0))-($S$12-$S$11)*F29</f>
        <v>1314.7</v>
      </c>
      <c r="T18" s="82"/>
      <c r="Z18" s="72"/>
    </row>
    <row r="19" ht="15.75" customHeight="1">
      <c r="C19" s="18"/>
      <c r="D19" s="19" t="s">
        <v>37</v>
      </c>
      <c r="E19" s="20"/>
      <c r="F19" s="21" t="s">
        <v>11</v>
      </c>
      <c r="G19" s="22" t="s">
        <v>12</v>
      </c>
      <c r="I19" s="18"/>
      <c r="J19" s="19" t="s">
        <v>37</v>
      </c>
      <c r="K19" s="20"/>
      <c r="L19" s="21" t="s">
        <v>11</v>
      </c>
      <c r="M19" s="22" t="s">
        <v>12</v>
      </c>
      <c r="N19" s="1"/>
      <c r="O19" s="126"/>
      <c r="P19" s="127"/>
      <c r="Q19" s="1"/>
      <c r="R19" s="84" t="s">
        <v>25</v>
      </c>
      <c r="S19" s="85">
        <f t="array" ref="S19">index($S$7:$S$13,match(L20,$R$7:$R$13,0))+index($S$7:$S$13,match(L21,$R$7:$R$13,0))+index($S$7:$S$13,match(L22,$R$7:$R$13,0))+index($S$7:$S$13,match(L23,$R$7:$R$13,0))+index($S$7:$S$13,match(L24,$R$7:$R$13,0))+index($S$7:$S$13,match(L25,$R$7:$R$13,0))+index($S$7:$S$13,match(L26,$R$7:$R$13,0))+index($S$7:$S$13,match(L27,$R$7:$R$13,0))+index($T$7:$T$13,match(M20,$R$7:$R$13,0))+index($T$7:$T$13,match(M21,$R$7:$R$13,0))+index($T$7:$T$13,match(M22,$R$7:$R$13,0))+index($T$7:$T$13,match(M23,$R$7:$R$13,0))+index($T$7:$T$13,match(M24,$R$7:$R$13,0))+index($T$7:$T$13,match(M25,$R$7:$R$13,0))+index($T$7:$T$13,match(M26,$R$7:$R$13,0))+index($T$7:$T$13,match(M27,$R$7:$R$13,0))-($S$12-$S$11)*L29</f>
        <v>300</v>
      </c>
      <c r="T19" s="61"/>
      <c r="Z19" s="72"/>
    </row>
    <row r="20" ht="15.75" customHeight="1">
      <c r="C20" s="30">
        <v>1.0</v>
      </c>
      <c r="D20" s="110" t="s">
        <v>38</v>
      </c>
      <c r="E20" s="111"/>
      <c r="F20" s="33">
        <v>9.0</v>
      </c>
      <c r="G20" s="100">
        <v>10.0</v>
      </c>
      <c r="I20" s="30">
        <v>1.0</v>
      </c>
      <c r="J20" s="110" t="s">
        <v>38</v>
      </c>
      <c r="K20" s="111"/>
      <c r="L20" s="33">
        <v>8.0</v>
      </c>
      <c r="M20" s="100">
        <v>8.0</v>
      </c>
      <c r="N20" s="1"/>
      <c r="O20" s="128" t="s">
        <v>2</v>
      </c>
      <c r="P20" s="129">
        <f>$P$8*(1+L15)*(0.15*(1+$P$14+L7*0.01))</f>
        <v>19387.27265</v>
      </c>
      <c r="Q20" s="1"/>
      <c r="Z20" s="72"/>
    </row>
    <row r="21" ht="15.75" customHeight="1">
      <c r="C21" s="39">
        <v>2.0</v>
      </c>
      <c r="D21" s="112"/>
      <c r="E21" s="113"/>
      <c r="F21" s="79">
        <v>9.0</v>
      </c>
      <c r="G21" s="80">
        <v>10.0</v>
      </c>
      <c r="I21" s="39">
        <v>2.0</v>
      </c>
      <c r="J21" s="112"/>
      <c r="K21" s="113"/>
      <c r="L21" s="79">
        <v>8.0</v>
      </c>
      <c r="M21" s="80">
        <v>8.0</v>
      </c>
      <c r="N21" s="1"/>
      <c r="O21" s="116" t="s">
        <v>24</v>
      </c>
      <c r="P21" s="130">
        <f>$P$8*(1+F28)*(0.15*(1+$P$14+F20*0.01))</f>
        <v>19433.17751</v>
      </c>
      <c r="Q21" s="1"/>
      <c r="Z21" s="72"/>
    </row>
    <row r="22" ht="15.75" customHeight="1">
      <c r="C22" s="39">
        <v>3.0</v>
      </c>
      <c r="D22" s="112"/>
      <c r="E22" s="113"/>
      <c r="F22" s="79">
        <v>9.0</v>
      </c>
      <c r="G22" s="80">
        <v>10.0</v>
      </c>
      <c r="I22" s="39">
        <v>3.0</v>
      </c>
      <c r="J22" s="112"/>
      <c r="K22" s="113"/>
      <c r="L22" s="79">
        <v>8.0</v>
      </c>
      <c r="M22" s="80">
        <v>8.0</v>
      </c>
      <c r="N22" s="1"/>
      <c r="O22" s="118" t="s">
        <v>25</v>
      </c>
      <c r="P22" s="131">
        <f>$P$8*(1+L28)*(0.15*(1+$P$14+L20*0.01))</f>
        <v>18653.84822</v>
      </c>
      <c r="Q22" s="1"/>
      <c r="Z22" s="72"/>
    </row>
    <row r="23" ht="15.75" customHeight="1">
      <c r="C23" s="39">
        <v>4.0</v>
      </c>
      <c r="D23" s="40"/>
      <c r="E23" s="113"/>
      <c r="F23" s="41"/>
      <c r="G23" s="80">
        <v>10.0</v>
      </c>
      <c r="I23" s="39">
        <v>4.0</v>
      </c>
      <c r="J23" s="40"/>
      <c r="K23" s="113"/>
      <c r="L23" s="41"/>
      <c r="M23" s="80">
        <v>8.0</v>
      </c>
      <c r="N23" s="1"/>
      <c r="Q23" s="1"/>
    </row>
    <row r="24" ht="15.75" customHeight="1">
      <c r="C24" s="39">
        <v>5.0</v>
      </c>
      <c r="D24" s="40"/>
      <c r="E24" s="113"/>
      <c r="F24" s="41"/>
      <c r="G24" s="80">
        <v>10.0</v>
      </c>
      <c r="I24" s="39">
        <v>5.0</v>
      </c>
      <c r="J24" s="40"/>
      <c r="K24" s="113"/>
      <c r="L24" s="41"/>
      <c r="M24" s="80">
        <v>8.0</v>
      </c>
      <c r="N24" s="1"/>
      <c r="O24" s="109" t="s">
        <v>46</v>
      </c>
      <c r="P24" s="64"/>
      <c r="Q24" s="1"/>
    </row>
    <row r="25" ht="15.75" customHeight="1">
      <c r="C25" s="39">
        <v>6.0</v>
      </c>
      <c r="D25" s="40"/>
      <c r="E25" s="113"/>
      <c r="F25" s="41"/>
      <c r="G25" s="80">
        <v>10.0</v>
      </c>
      <c r="I25" s="39">
        <v>6.0</v>
      </c>
      <c r="J25" s="40"/>
      <c r="K25" s="113"/>
      <c r="L25" s="41"/>
      <c r="M25" s="80">
        <v>8.0</v>
      </c>
      <c r="N25" s="1"/>
      <c r="O25" s="114" t="s">
        <v>47</v>
      </c>
      <c r="P25" s="132">
        <f>((P6+P7)+P17)/(P6+P7)</f>
        <v>1.212676407</v>
      </c>
      <c r="Q25" s="1"/>
      <c r="R25" s="1"/>
      <c r="S25" s="1"/>
      <c r="T25" s="1"/>
      <c r="U25" s="1"/>
    </row>
    <row r="26" ht="15.75" customHeight="1">
      <c r="C26" s="39">
        <v>7.0</v>
      </c>
      <c r="D26" s="40"/>
      <c r="E26" s="113"/>
      <c r="F26" s="41"/>
      <c r="G26" s="80">
        <v>10.0</v>
      </c>
      <c r="I26" s="39">
        <v>7.0</v>
      </c>
      <c r="J26" s="40"/>
      <c r="K26" s="113"/>
      <c r="L26" s="41"/>
      <c r="M26" s="80">
        <v>8.0</v>
      </c>
      <c r="N26" s="1"/>
      <c r="O26" s="133" t="s">
        <v>2</v>
      </c>
      <c r="P26" s="134">
        <f t="shared" ref="P26:P28" si="1">(($P$6+$P$7)+$P20)/($P$6+$P$7)</f>
        <v>1.215232389</v>
      </c>
      <c r="Q26" s="1"/>
      <c r="R26" s="1"/>
      <c r="S26" s="1"/>
      <c r="T26" s="1"/>
      <c r="U26" s="1"/>
    </row>
    <row r="27" ht="15.75" customHeight="1">
      <c r="C27" s="39">
        <v>8.0</v>
      </c>
      <c r="D27" s="40"/>
      <c r="E27" s="120"/>
      <c r="F27" s="41"/>
      <c r="G27" s="80">
        <v>10.0</v>
      </c>
      <c r="I27" s="39">
        <v>8.0</v>
      </c>
      <c r="J27" s="40"/>
      <c r="K27" s="120"/>
      <c r="L27" s="41"/>
      <c r="M27" s="80">
        <v>8.0</v>
      </c>
      <c r="N27" s="1"/>
      <c r="O27" s="133" t="s">
        <v>24</v>
      </c>
      <c r="P27" s="134">
        <f t="shared" si="1"/>
        <v>1.215742012</v>
      </c>
      <c r="Q27" s="1"/>
      <c r="R27" s="1"/>
      <c r="S27" s="1"/>
      <c r="T27" s="1"/>
      <c r="U27" s="1"/>
    </row>
    <row r="28" ht="15.75" customHeight="1">
      <c r="C28" s="57" t="s">
        <v>21</v>
      </c>
      <c r="D28" s="58"/>
      <c r="E28" s="59" t="s">
        <v>22</v>
      </c>
      <c r="F28" s="60">
        <f t="array" ref="F28">index($W$6:$W$14,match(F20,$V$6:$V$14,0))+index($W$6:$W$14,match(G20,$V$6:$V$14,0))+index($W$6:$W$14,match(F21,$V$6:$V$14,0))+index($W$6:$W$14,match(G21,$V$6:$V$14,0))+index($W$6:$W$14,match(F22,$V$6:$V$14,0))+index($W$6:$W$14,match(G22,$V$6:$V$14,0))+index($W$6:$W$14,match(F23,$V$6:$V$14,0))+index($W$6:$W$14,match(G23,$V$6:$V$14,0))+index($W$6:$W$14,match(F24,$V$6:$V$14,0))+index($W$6:$W$14,match(G24,$V$6:$V$14,0))+index($W$6:$W$14,match(F25,$V$6:$V$14,0))+index($W$6:$W$14,match(G25,$V$6:$V$14,0))+index($W$6:$W$14,match(F26,$V$6:$V$14,0))+index($W$6:$W$14,match(G26,$V$6:$V$14,0))+index($W$6:$W$14,match(F27,$V$6:$V$14,0))+index($W$6:$W$14,match(G27,$V$6:$V$14,0))</f>
        <v>0.126</v>
      </c>
      <c r="G28" s="61"/>
      <c r="I28" s="57" t="s">
        <v>21</v>
      </c>
      <c r="J28" s="58"/>
      <c r="K28" s="59" t="s">
        <v>22</v>
      </c>
      <c r="L28" s="60">
        <f t="array" ref="L28">index($W$6:$W$14,match(L20,$V$6:$V$14,0))+index($W$6:$W$14,match(M20,$V$6:$V$14,0))+index($W$6:$W$14,match(L21,$V$6:$V$14,0))+index($W$6:$W$14,match(M21,$V$6:$V$14,0))+index($W$6:$W$14,match(L22,$V$6:$V$14,0))+index($W$6:$W$14,match(M22,$V$6:$V$14,0))+index($W$6:$W$14,match(L23,$V$6:$V$14,0))+index($W$6:$W$14,match(M23,$V$6:$V$14,0))+index($W$6:$W$14,match(L24,$V$6:$V$14,0))+index($W$6:$W$14,match(M24,$V$6:$V$14,0))+index($W$6:$W$14,match(L25,$V$6:$V$14,0))+index($W$6:$W$14,match(M25,$V$6:$V$14,0))+index($W$6:$W$14,match(L26,$V$6:$V$14,0))+index($W$6:$W$14,match(M26,$V$6:$V$14,0))+index($W$6:$W$14,match(L27,$V$6:$V$14,0))+index($W$6:$W$14,match(M27,$V$6:$V$14,0))</f>
        <v>0.088</v>
      </c>
      <c r="M28" s="61"/>
      <c r="N28" s="1"/>
      <c r="O28" s="135" t="s">
        <v>25</v>
      </c>
      <c r="P28" s="136">
        <f t="shared" si="1"/>
        <v>1.207090104</v>
      </c>
      <c r="Q28" s="1"/>
      <c r="R28" s="1"/>
      <c r="S28" s="1"/>
      <c r="T28" s="1"/>
      <c r="U28" s="1"/>
      <c r="AA28" s="70"/>
    </row>
    <row r="29" ht="15.75" customHeight="1">
      <c r="E29" s="1"/>
      <c r="F29" s="1"/>
      <c r="K29" s="1"/>
      <c r="L29" s="1"/>
      <c r="N29" s="1"/>
      <c r="O29" s="1"/>
      <c r="P29" s="1"/>
      <c r="Q29" s="1"/>
      <c r="R29" s="1"/>
      <c r="S29" s="1"/>
      <c r="T29" s="1"/>
      <c r="U29" s="1"/>
    </row>
    <row r="30" ht="15.75" customHeight="1">
      <c r="N30" s="1"/>
      <c r="O30" s="1"/>
      <c r="P30" s="1"/>
      <c r="Q30" s="1"/>
    </row>
    <row r="31" ht="15.75" customHeight="1">
      <c r="N31" s="1"/>
      <c r="O31" s="1"/>
      <c r="P31" s="1"/>
      <c r="Q31" s="1"/>
    </row>
    <row r="32" ht="15.75" customHeight="1">
      <c r="N32" s="1"/>
      <c r="O32" s="1"/>
      <c r="P32" s="1"/>
      <c r="Q32" s="1"/>
    </row>
    <row r="33" ht="15.75" customHeight="1">
      <c r="N33" s="1"/>
      <c r="O33" s="1"/>
      <c r="P33" s="1"/>
      <c r="Q33" s="1"/>
    </row>
    <row r="34" ht="15.75" customHeight="1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ht="15.75" customHeight="1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ht="15.75" customHeight="1">
      <c r="N36" s="1"/>
      <c r="O36" s="1"/>
      <c r="P36" s="1"/>
      <c r="Q36" s="1"/>
    </row>
    <row r="37" ht="15.75" customHeight="1">
      <c r="C37" s="2" t="s">
        <v>31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/>
    </row>
    <row r="38" ht="15.75" customHeight="1"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ht="15.75" customHeight="1">
      <c r="C39" s="93" t="s">
        <v>32</v>
      </c>
      <c r="Z39" s="94"/>
    </row>
    <row r="40" ht="15.75" customHeight="1">
      <c r="C40" s="95" t="s">
        <v>33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ht="15.75" customHeight="1"/>
    <row r="42" ht="15.75" customHeight="1"/>
    <row r="43" ht="15.75" customHeight="1"/>
    <row r="44" ht="15.75" customHeight="1">
      <c r="N44" s="1"/>
      <c r="O44" s="1"/>
      <c r="P44" s="1"/>
      <c r="Q44" s="1"/>
    </row>
    <row r="45" ht="15.75" customHeight="1">
      <c r="N45" s="1"/>
      <c r="O45" s="1"/>
      <c r="P45" s="1"/>
      <c r="Q45" s="1"/>
    </row>
    <row r="46" ht="15.75" customHeight="1">
      <c r="N46" s="1"/>
      <c r="O46" s="1"/>
      <c r="P46" s="1"/>
      <c r="Q46" s="1"/>
    </row>
    <row r="47" ht="15.75" customHeight="1">
      <c r="N47" s="1"/>
      <c r="O47" s="1"/>
      <c r="P47" s="1"/>
      <c r="Q47" s="1"/>
    </row>
    <row r="48" ht="15.75" customHeight="1">
      <c r="N48" s="1"/>
      <c r="O48" s="1"/>
      <c r="P48" s="1"/>
      <c r="Q48" s="1"/>
    </row>
    <row r="49" ht="15.75" customHeight="1">
      <c r="N49" s="1"/>
      <c r="O49" s="1"/>
      <c r="P49" s="1"/>
      <c r="Q49" s="1"/>
    </row>
    <row r="50" ht="15.75" customHeight="1">
      <c r="N50" s="1"/>
      <c r="O50" s="1"/>
      <c r="P50" s="1"/>
      <c r="Q50" s="1"/>
    </row>
    <row r="51" ht="15.75" customHeight="1">
      <c r="N51" s="1"/>
      <c r="O51" s="1"/>
      <c r="P51" s="1"/>
      <c r="Q51" s="1"/>
    </row>
    <row r="52" ht="15.75" customHeight="1">
      <c r="N52" s="1"/>
      <c r="O52" s="1"/>
      <c r="P52" s="1"/>
      <c r="Q52" s="1"/>
    </row>
    <row r="53" ht="15.75" customHeight="1">
      <c r="N53" s="1"/>
      <c r="O53" s="1"/>
      <c r="P53" s="1"/>
      <c r="Q53" s="1"/>
    </row>
    <row r="54" ht="15.75" customHeight="1">
      <c r="N54" s="1"/>
      <c r="O54" s="1"/>
      <c r="P54" s="1"/>
      <c r="Q54" s="1"/>
    </row>
    <row r="55" ht="15.75" customHeight="1">
      <c r="N55" s="1"/>
      <c r="O55" s="1"/>
      <c r="P55" s="1"/>
      <c r="Q55" s="1"/>
    </row>
    <row r="56" ht="15.75" customHeight="1">
      <c r="N56" s="1"/>
      <c r="O56" s="1"/>
      <c r="P56" s="1"/>
      <c r="Q56" s="1"/>
    </row>
    <row r="57" ht="15.75" customHeight="1">
      <c r="N57" s="1"/>
      <c r="O57" s="1"/>
      <c r="P57" s="1"/>
      <c r="Q57" s="1"/>
    </row>
    <row r="58" ht="15.75" customHeight="1">
      <c r="N58" s="1"/>
      <c r="O58" s="1"/>
      <c r="P58" s="1"/>
      <c r="Q58" s="1"/>
    </row>
    <row r="59" ht="15.75" customHeight="1">
      <c r="N59" s="1"/>
      <c r="O59" s="1"/>
      <c r="P59" s="1"/>
      <c r="Q59" s="1"/>
    </row>
    <row r="60" ht="15.75" customHeight="1">
      <c r="N60" s="1"/>
      <c r="O60" s="1"/>
      <c r="P60" s="1"/>
      <c r="Q60" s="1"/>
    </row>
    <row r="61" ht="15.75" customHeight="1">
      <c r="N61" s="1"/>
      <c r="O61" s="1"/>
      <c r="P61" s="1"/>
      <c r="Q61" s="1"/>
    </row>
    <row r="62" ht="15.75" customHeight="1">
      <c r="N62" s="1"/>
      <c r="O62" s="1"/>
      <c r="P62" s="1"/>
      <c r="Q62" s="1"/>
    </row>
    <row r="63" ht="15.75" customHeight="1">
      <c r="N63" s="1"/>
      <c r="O63" s="1"/>
      <c r="P63" s="1"/>
      <c r="Q63" s="1"/>
    </row>
    <row r="64" ht="15.75" customHeight="1">
      <c r="N64" s="1"/>
      <c r="O64" s="1"/>
      <c r="P64" s="1"/>
      <c r="Q64" s="1"/>
    </row>
    <row r="65" ht="15.75" customHeight="1">
      <c r="N65" s="1"/>
      <c r="O65" s="1"/>
      <c r="P65" s="1"/>
      <c r="Q65" s="1"/>
    </row>
    <row r="66" ht="15.75" customHeight="1">
      <c r="N66" s="1"/>
      <c r="O66" s="1"/>
      <c r="P66" s="1"/>
      <c r="Q66" s="1"/>
    </row>
    <row r="67" ht="15.75" customHeight="1">
      <c r="N67" s="1"/>
      <c r="O67" s="1"/>
      <c r="P67" s="1"/>
      <c r="Q67" s="1"/>
    </row>
    <row r="68" ht="15.75" customHeight="1">
      <c r="N68" s="1"/>
      <c r="O68" s="1"/>
      <c r="P68" s="1"/>
      <c r="Q68" s="1"/>
    </row>
    <row r="69" ht="15.75" customHeight="1">
      <c r="N69" s="1"/>
      <c r="O69" s="1"/>
      <c r="P69" s="1"/>
      <c r="Q69" s="1"/>
    </row>
    <row r="70" ht="15.75" customHeight="1">
      <c r="N70" s="1"/>
      <c r="O70" s="1"/>
      <c r="P70" s="1"/>
      <c r="Q70" s="1"/>
    </row>
    <row r="71" ht="15.75" customHeight="1">
      <c r="N71" s="1"/>
      <c r="O71" s="1"/>
      <c r="P71" s="1"/>
      <c r="Q71" s="1"/>
    </row>
    <row r="72" ht="15.75" customHeight="1">
      <c r="N72" s="1"/>
      <c r="O72" s="1"/>
      <c r="P72" s="1"/>
      <c r="Q72" s="1"/>
    </row>
    <row r="73" ht="15.75" customHeight="1">
      <c r="N73" s="1"/>
      <c r="O73" s="1"/>
      <c r="P73" s="1"/>
      <c r="Q73" s="1"/>
    </row>
    <row r="74" ht="15.75" customHeight="1">
      <c r="N74" s="1"/>
      <c r="O74" s="1"/>
      <c r="P74" s="1"/>
      <c r="Q74" s="1"/>
    </row>
    <row r="75" ht="15.75" customHeight="1">
      <c r="N75" s="1"/>
      <c r="O75" s="1"/>
      <c r="P75" s="1"/>
      <c r="Q75" s="1"/>
    </row>
    <row r="76" ht="15.75" customHeight="1">
      <c r="N76" s="1"/>
      <c r="O76" s="1"/>
      <c r="P76" s="1"/>
      <c r="Q76" s="1"/>
    </row>
    <row r="77" ht="15.75" customHeight="1">
      <c r="N77" s="1"/>
      <c r="O77" s="1"/>
      <c r="P77" s="1"/>
      <c r="Q77" s="1"/>
    </row>
    <row r="78" ht="15.75" customHeight="1">
      <c r="N78" s="1"/>
      <c r="O78" s="1"/>
      <c r="P78" s="1"/>
      <c r="Q78" s="1"/>
    </row>
    <row r="79" ht="15.75" customHeight="1">
      <c r="N79" s="1"/>
      <c r="O79" s="1"/>
      <c r="P79" s="1"/>
      <c r="Q79" s="1"/>
    </row>
    <row r="80" ht="15.75" customHeight="1">
      <c r="N80" s="1"/>
      <c r="O80" s="1"/>
      <c r="P80" s="1"/>
      <c r="Q80" s="1"/>
    </row>
    <row r="81" ht="15.75" customHeight="1">
      <c r="N81" s="1"/>
      <c r="O81" s="1"/>
      <c r="P81" s="1"/>
      <c r="Q81" s="1"/>
    </row>
    <row r="82" ht="15.75" customHeight="1">
      <c r="N82" s="1"/>
      <c r="O82" s="1"/>
      <c r="P82" s="1"/>
      <c r="Q82" s="1"/>
    </row>
    <row r="83" ht="15.75" customHeight="1">
      <c r="N83" s="1"/>
      <c r="O83" s="1"/>
      <c r="P83" s="1"/>
      <c r="Q83" s="1"/>
    </row>
    <row r="84" ht="15.75" customHeight="1">
      <c r="N84" s="1"/>
      <c r="O84" s="1"/>
      <c r="P84" s="1"/>
      <c r="Q84" s="1"/>
    </row>
    <row r="85" ht="15.75" customHeight="1">
      <c r="N85" s="1"/>
      <c r="O85" s="1"/>
      <c r="P85" s="1"/>
      <c r="Q85" s="1"/>
    </row>
    <row r="86" ht="15.75" customHeight="1">
      <c r="N86" s="1"/>
      <c r="O86" s="1"/>
      <c r="P86" s="1"/>
      <c r="Q86" s="1"/>
    </row>
    <row r="87" ht="15.75" customHeight="1">
      <c r="N87" s="1"/>
      <c r="O87" s="1"/>
      <c r="P87" s="1"/>
      <c r="Q87" s="1"/>
    </row>
    <row r="88" ht="15.75" customHeight="1">
      <c r="N88" s="1"/>
      <c r="O88" s="1"/>
      <c r="P88" s="1"/>
      <c r="Q88" s="1"/>
    </row>
    <row r="89" ht="15.75" customHeight="1">
      <c r="N89" s="1"/>
      <c r="O89" s="1"/>
      <c r="P89" s="1"/>
      <c r="Q89" s="1"/>
    </row>
    <row r="90" ht="15.75" customHeight="1">
      <c r="N90" s="1"/>
      <c r="O90" s="1"/>
      <c r="P90" s="1"/>
      <c r="Q90" s="1"/>
    </row>
    <row r="91" ht="15.75" customHeight="1">
      <c r="N91" s="1"/>
      <c r="O91" s="1"/>
      <c r="P91" s="1"/>
      <c r="Q91" s="1"/>
    </row>
    <row r="92" ht="15.75" customHeight="1">
      <c r="N92" s="1"/>
      <c r="O92" s="1"/>
      <c r="P92" s="1"/>
      <c r="Q92" s="1"/>
    </row>
    <row r="93" ht="15.75" customHeight="1">
      <c r="N93" s="1"/>
      <c r="O93" s="1"/>
      <c r="P93" s="1"/>
      <c r="Q93" s="1"/>
    </row>
    <row r="94" ht="15.75" customHeight="1">
      <c r="N94" s="1"/>
      <c r="O94" s="1"/>
      <c r="P94" s="1"/>
      <c r="Q94" s="1"/>
    </row>
    <row r="95" ht="15.75" customHeight="1">
      <c r="N95" s="1"/>
      <c r="O95" s="1"/>
      <c r="P95" s="1"/>
      <c r="Q95" s="1"/>
    </row>
    <row r="96" ht="15.75" customHeight="1">
      <c r="N96" s="1"/>
      <c r="O96" s="1"/>
      <c r="P96" s="1"/>
      <c r="Q96" s="1"/>
    </row>
    <row r="97" ht="15.75" customHeight="1">
      <c r="N97" s="1"/>
      <c r="O97" s="1"/>
      <c r="P97" s="1"/>
      <c r="Q97" s="1"/>
    </row>
    <row r="98" ht="15.75" customHeight="1">
      <c r="N98" s="1"/>
      <c r="O98" s="1"/>
      <c r="P98" s="1"/>
      <c r="Q98" s="1"/>
    </row>
    <row r="99" ht="15.75" customHeight="1">
      <c r="N99" s="1"/>
      <c r="O99" s="1"/>
      <c r="P99" s="1"/>
      <c r="Q99" s="1"/>
    </row>
    <row r="100" ht="15.75" customHeight="1">
      <c r="N100" s="1"/>
      <c r="O100" s="1"/>
      <c r="P100" s="1"/>
      <c r="Q100" s="1"/>
    </row>
    <row r="101" ht="15.75" customHeight="1">
      <c r="N101" s="1"/>
      <c r="O101" s="1"/>
      <c r="P101" s="1"/>
      <c r="Q101" s="1"/>
    </row>
    <row r="102" ht="15.75" customHeight="1">
      <c r="N102" s="1"/>
      <c r="O102" s="1"/>
      <c r="P102" s="1"/>
      <c r="Q102" s="1"/>
    </row>
    <row r="103" ht="15.75" customHeight="1">
      <c r="N103" s="1"/>
      <c r="O103" s="1"/>
      <c r="P103" s="1"/>
      <c r="Q103" s="1"/>
    </row>
    <row r="104" ht="15.75" customHeight="1">
      <c r="N104" s="1"/>
      <c r="O104" s="1"/>
      <c r="P104" s="1"/>
      <c r="Q104" s="1"/>
    </row>
    <row r="105" ht="15.75" customHeight="1">
      <c r="N105" s="1"/>
      <c r="O105" s="1"/>
      <c r="P105" s="1"/>
      <c r="Q105" s="1"/>
    </row>
    <row r="106" ht="15.75" customHeight="1">
      <c r="N106" s="1"/>
      <c r="O106" s="1"/>
      <c r="P106" s="1"/>
      <c r="Q106" s="1"/>
    </row>
    <row r="107" ht="15.75" customHeight="1">
      <c r="N107" s="1"/>
      <c r="O107" s="1"/>
      <c r="P107" s="1"/>
      <c r="Q107" s="1"/>
    </row>
    <row r="108" ht="15.75" customHeight="1">
      <c r="N108" s="1"/>
      <c r="O108" s="1"/>
      <c r="P108" s="1"/>
      <c r="Q108" s="1"/>
    </row>
    <row r="109" ht="15.75" customHeight="1">
      <c r="N109" s="1"/>
      <c r="O109" s="1"/>
      <c r="P109" s="1"/>
      <c r="Q109" s="1"/>
    </row>
    <row r="110" ht="15.75" customHeight="1">
      <c r="N110" s="1"/>
      <c r="O110" s="1"/>
      <c r="P110" s="1"/>
      <c r="Q110" s="1"/>
    </row>
    <row r="111" ht="15.75" customHeight="1">
      <c r="N111" s="1"/>
      <c r="O111" s="1"/>
      <c r="P111" s="1"/>
      <c r="Q111" s="1"/>
    </row>
    <row r="112" ht="15.75" customHeight="1">
      <c r="N112" s="1"/>
      <c r="O112" s="1"/>
      <c r="P112" s="1"/>
      <c r="Q112" s="1"/>
    </row>
    <row r="113" ht="15.75" customHeight="1">
      <c r="N113" s="1"/>
      <c r="O113" s="1"/>
      <c r="P113" s="1"/>
      <c r="Q113" s="1"/>
    </row>
    <row r="114" ht="15.75" customHeight="1">
      <c r="N114" s="1"/>
      <c r="O114" s="1"/>
      <c r="P114" s="1"/>
      <c r="Q114" s="1"/>
    </row>
    <row r="115" ht="15.75" customHeight="1">
      <c r="N115" s="1"/>
      <c r="O115" s="1"/>
      <c r="P115" s="1"/>
      <c r="Q115" s="1"/>
    </row>
    <row r="116" ht="15.75" customHeight="1">
      <c r="N116" s="1"/>
      <c r="O116" s="1"/>
      <c r="P116" s="1"/>
      <c r="Q116" s="1"/>
    </row>
    <row r="117" ht="15.75" customHeight="1">
      <c r="N117" s="1"/>
      <c r="O117" s="1"/>
      <c r="P117" s="1"/>
      <c r="Q117" s="1"/>
    </row>
    <row r="118" ht="15.75" customHeight="1">
      <c r="N118" s="1"/>
      <c r="O118" s="1"/>
      <c r="P118" s="1"/>
      <c r="Q118" s="1"/>
    </row>
    <row r="119" ht="15.75" customHeight="1">
      <c r="N119" s="1"/>
      <c r="O119" s="1"/>
      <c r="P119" s="1"/>
      <c r="Q119" s="1"/>
    </row>
    <row r="120" ht="15.75" customHeight="1">
      <c r="N120" s="1"/>
      <c r="O120" s="1"/>
      <c r="P120" s="1"/>
      <c r="Q120" s="1"/>
    </row>
    <row r="121" ht="15.75" customHeight="1">
      <c r="N121" s="1"/>
      <c r="O121" s="1"/>
      <c r="P121" s="1"/>
      <c r="Q121" s="1"/>
    </row>
    <row r="122" ht="15.75" customHeight="1">
      <c r="N122" s="1"/>
      <c r="O122" s="1"/>
      <c r="P122" s="1"/>
      <c r="Q122" s="1"/>
    </row>
    <row r="123" ht="15.75" customHeight="1">
      <c r="N123" s="1"/>
      <c r="O123" s="1"/>
      <c r="P123" s="1"/>
      <c r="Q123" s="1"/>
    </row>
    <row r="124" ht="15.75" customHeight="1">
      <c r="N124" s="1"/>
      <c r="O124" s="1"/>
      <c r="P124" s="1"/>
      <c r="Q124" s="1"/>
    </row>
    <row r="125" ht="15.75" customHeight="1">
      <c r="N125" s="1"/>
      <c r="O125" s="1"/>
      <c r="P125" s="1"/>
      <c r="Q125" s="1"/>
    </row>
    <row r="126" ht="15.75" customHeight="1">
      <c r="N126" s="1"/>
      <c r="O126" s="1"/>
      <c r="P126" s="1"/>
      <c r="Q126" s="1"/>
    </row>
    <row r="127" ht="15.75" customHeight="1">
      <c r="N127" s="1"/>
      <c r="O127" s="1"/>
      <c r="P127" s="1"/>
      <c r="Q127" s="1"/>
    </row>
    <row r="128" ht="15.75" customHeight="1">
      <c r="N128" s="1"/>
      <c r="O128" s="1"/>
      <c r="P128" s="1"/>
      <c r="Q128" s="1"/>
    </row>
    <row r="129" ht="15.75" customHeight="1">
      <c r="N129" s="1"/>
      <c r="O129" s="1"/>
      <c r="P129" s="1"/>
      <c r="Q129" s="1"/>
    </row>
    <row r="130" ht="15.75" customHeight="1">
      <c r="N130" s="1"/>
      <c r="O130" s="1"/>
      <c r="P130" s="1"/>
      <c r="Q130" s="1"/>
    </row>
    <row r="131" ht="15.75" customHeight="1">
      <c r="N131" s="1"/>
      <c r="O131" s="1"/>
      <c r="P131" s="1"/>
      <c r="Q131" s="1"/>
    </row>
    <row r="132" ht="15.75" customHeight="1">
      <c r="N132" s="1"/>
      <c r="O132" s="1"/>
      <c r="P132" s="1"/>
      <c r="Q132" s="1"/>
    </row>
    <row r="133" ht="15.75" customHeight="1">
      <c r="N133" s="1"/>
      <c r="O133" s="1"/>
      <c r="P133" s="1"/>
      <c r="Q133" s="1"/>
    </row>
    <row r="134" ht="15.75" customHeight="1">
      <c r="N134" s="1"/>
      <c r="O134" s="1"/>
      <c r="P134" s="1"/>
      <c r="Q134" s="1"/>
    </row>
    <row r="135" ht="15.75" customHeight="1">
      <c r="N135" s="1"/>
      <c r="O135" s="1"/>
      <c r="P135" s="1"/>
      <c r="Q135" s="1"/>
    </row>
    <row r="136" ht="15.75" customHeight="1">
      <c r="N136" s="1"/>
      <c r="O136" s="1"/>
      <c r="P136" s="1"/>
      <c r="Q136" s="1"/>
    </row>
    <row r="137" ht="15.75" customHeight="1">
      <c r="N137" s="1"/>
      <c r="O137" s="1"/>
      <c r="P137" s="1"/>
      <c r="Q137" s="1"/>
    </row>
    <row r="138" ht="15.75" customHeight="1">
      <c r="N138" s="1"/>
      <c r="O138" s="1"/>
      <c r="P138" s="1"/>
      <c r="Q138" s="1"/>
    </row>
    <row r="139" ht="15.75" customHeight="1">
      <c r="N139" s="1"/>
      <c r="O139" s="1"/>
      <c r="P139" s="1"/>
      <c r="Q139" s="1"/>
    </row>
    <row r="140" ht="15.75" customHeight="1">
      <c r="N140" s="1"/>
      <c r="O140" s="1"/>
      <c r="P140" s="1"/>
      <c r="Q140" s="1"/>
    </row>
    <row r="141" ht="15.75" customHeight="1">
      <c r="N141" s="1"/>
      <c r="O141" s="1"/>
      <c r="P141" s="1"/>
      <c r="Q141" s="1"/>
    </row>
    <row r="142" ht="15.75" customHeight="1">
      <c r="N142" s="1"/>
      <c r="O142" s="1"/>
      <c r="P142" s="1"/>
      <c r="Q142" s="1"/>
    </row>
    <row r="143" ht="15.75" customHeight="1">
      <c r="N143" s="1"/>
      <c r="O143" s="1"/>
      <c r="P143" s="1"/>
      <c r="Q143" s="1"/>
    </row>
    <row r="144" ht="15.75" customHeight="1">
      <c r="N144" s="1"/>
      <c r="O144" s="1"/>
      <c r="P144" s="1"/>
      <c r="Q144" s="1"/>
    </row>
    <row r="145" ht="15.75" customHeight="1">
      <c r="N145" s="1"/>
      <c r="O145" s="1"/>
      <c r="P145" s="1"/>
      <c r="Q145" s="1"/>
    </row>
    <row r="146" ht="15.75" customHeight="1">
      <c r="N146" s="1"/>
      <c r="O146" s="1"/>
      <c r="P146" s="1"/>
      <c r="Q146" s="1"/>
    </row>
    <row r="147" ht="15.75" customHeight="1">
      <c r="N147" s="1"/>
      <c r="O147" s="1"/>
      <c r="P147" s="1"/>
      <c r="Q147" s="1"/>
    </row>
    <row r="148" ht="15.75" customHeight="1">
      <c r="N148" s="1"/>
      <c r="O148" s="1"/>
      <c r="P148" s="1"/>
      <c r="Q148" s="1"/>
    </row>
    <row r="149" ht="15.75" customHeight="1">
      <c r="N149" s="1"/>
      <c r="O149" s="1"/>
      <c r="P149" s="1"/>
      <c r="Q149" s="1"/>
    </row>
    <row r="150" ht="15.75" customHeight="1">
      <c r="N150" s="1"/>
      <c r="O150" s="1"/>
      <c r="P150" s="1"/>
      <c r="Q150" s="1"/>
    </row>
    <row r="151" ht="15.75" customHeight="1">
      <c r="N151" s="1"/>
      <c r="O151" s="1"/>
      <c r="P151" s="1"/>
      <c r="Q151" s="1"/>
    </row>
    <row r="152" ht="15.75" customHeight="1">
      <c r="N152" s="1"/>
      <c r="O152" s="1"/>
      <c r="P152" s="1"/>
      <c r="Q152" s="1"/>
    </row>
    <row r="153" ht="15.75" customHeight="1">
      <c r="N153" s="1"/>
      <c r="O153" s="1"/>
      <c r="P153" s="1"/>
      <c r="Q153" s="1"/>
    </row>
    <row r="154" ht="15.75" customHeight="1">
      <c r="N154" s="1"/>
      <c r="O154" s="1"/>
      <c r="P154" s="1"/>
      <c r="Q154" s="1"/>
    </row>
    <row r="155" ht="15.75" customHeight="1">
      <c r="N155" s="1"/>
      <c r="O155" s="1"/>
      <c r="P155" s="1"/>
      <c r="Q155" s="1"/>
    </row>
    <row r="156" ht="15.75" customHeight="1">
      <c r="N156" s="1"/>
      <c r="O156" s="1"/>
      <c r="P156" s="1"/>
      <c r="Q156" s="1"/>
    </row>
    <row r="157" ht="15.75" customHeight="1">
      <c r="N157" s="1"/>
      <c r="O157" s="1"/>
      <c r="P157" s="1"/>
      <c r="Q157" s="1"/>
    </row>
    <row r="158" ht="15.75" customHeight="1">
      <c r="N158" s="1"/>
      <c r="O158" s="1"/>
      <c r="P158" s="1"/>
      <c r="Q158" s="1"/>
    </row>
    <row r="159" ht="15.75" customHeight="1">
      <c r="N159" s="1"/>
      <c r="O159" s="1"/>
      <c r="P159" s="1"/>
      <c r="Q159" s="1"/>
    </row>
    <row r="160" ht="15.75" customHeight="1">
      <c r="N160" s="1"/>
      <c r="O160" s="1"/>
      <c r="P160" s="1"/>
      <c r="Q160" s="1"/>
    </row>
    <row r="161" ht="15.75" customHeight="1">
      <c r="N161" s="1"/>
      <c r="O161" s="1"/>
      <c r="P161" s="1"/>
      <c r="Q161" s="1"/>
    </row>
    <row r="162" ht="15.75" customHeight="1">
      <c r="N162" s="1"/>
      <c r="O162" s="1"/>
      <c r="P162" s="1"/>
      <c r="Q162" s="1"/>
    </row>
    <row r="163" ht="15.75" customHeight="1">
      <c r="N163" s="1"/>
      <c r="O163" s="1"/>
      <c r="P163" s="1"/>
      <c r="Q163" s="1"/>
    </row>
    <row r="164" ht="15.75" customHeight="1">
      <c r="N164" s="1"/>
      <c r="O164" s="1"/>
      <c r="P164" s="1"/>
      <c r="Q164" s="1"/>
    </row>
    <row r="165" ht="15.75" customHeight="1">
      <c r="N165" s="1"/>
      <c r="O165" s="1"/>
      <c r="P165" s="1"/>
      <c r="Q165" s="1"/>
    </row>
    <row r="166" ht="15.75" customHeight="1">
      <c r="N166" s="1"/>
      <c r="O166" s="1"/>
      <c r="P166" s="1"/>
      <c r="Q166" s="1"/>
    </row>
    <row r="167" ht="15.75" customHeight="1">
      <c r="N167" s="1"/>
      <c r="O167" s="1"/>
      <c r="P167" s="1"/>
      <c r="Q167" s="1"/>
    </row>
    <row r="168" ht="15.75" customHeight="1">
      <c r="N168" s="1"/>
      <c r="O168" s="1"/>
      <c r="P168" s="1"/>
      <c r="Q168" s="1"/>
    </row>
    <row r="169" ht="15.75" customHeight="1">
      <c r="N169" s="1"/>
      <c r="O169" s="1"/>
      <c r="P169" s="1"/>
      <c r="Q169" s="1"/>
    </row>
    <row r="170" ht="15.75" customHeight="1">
      <c r="N170" s="1"/>
      <c r="O170" s="1"/>
      <c r="P170" s="1"/>
      <c r="Q170" s="1"/>
    </row>
    <row r="171" ht="15.75" customHeight="1">
      <c r="N171" s="1"/>
      <c r="O171" s="1"/>
      <c r="P171" s="1"/>
      <c r="Q171" s="1"/>
    </row>
    <row r="172" ht="15.75" customHeight="1">
      <c r="N172" s="1"/>
      <c r="O172" s="1"/>
      <c r="P172" s="1"/>
      <c r="Q172" s="1"/>
    </row>
    <row r="173" ht="15.75" customHeight="1">
      <c r="N173" s="1"/>
      <c r="O173" s="1"/>
      <c r="P173" s="1"/>
      <c r="Q173" s="1"/>
    </row>
    <row r="174" ht="15.75" customHeight="1">
      <c r="N174" s="1"/>
      <c r="O174" s="1"/>
      <c r="P174" s="1"/>
      <c r="Q174" s="1"/>
    </row>
    <row r="175" ht="15.75" customHeight="1">
      <c r="N175" s="1"/>
      <c r="O175" s="1"/>
      <c r="P175" s="1"/>
      <c r="Q175" s="1"/>
    </row>
    <row r="176" ht="15.75" customHeight="1">
      <c r="N176" s="1"/>
      <c r="O176" s="1"/>
      <c r="P176" s="1"/>
      <c r="Q176" s="1"/>
    </row>
    <row r="177" ht="15.75" customHeight="1">
      <c r="N177" s="1"/>
      <c r="O177" s="1"/>
      <c r="P177" s="1"/>
      <c r="Q177" s="1"/>
    </row>
    <row r="178" ht="15.75" customHeight="1">
      <c r="N178" s="1"/>
      <c r="O178" s="1"/>
      <c r="P178" s="1"/>
      <c r="Q178" s="1"/>
    </row>
    <row r="179" ht="15.75" customHeight="1">
      <c r="N179" s="1"/>
      <c r="O179" s="1"/>
      <c r="P179" s="1"/>
      <c r="Q179" s="1"/>
    </row>
    <row r="180" ht="15.75" customHeight="1">
      <c r="N180" s="1"/>
      <c r="O180" s="1"/>
      <c r="P180" s="1"/>
      <c r="Q180" s="1"/>
    </row>
    <row r="181" ht="15.75" customHeight="1">
      <c r="N181" s="1"/>
      <c r="O181" s="1"/>
      <c r="P181" s="1"/>
      <c r="Q181" s="1"/>
    </row>
    <row r="182" ht="15.75" customHeight="1">
      <c r="N182" s="1"/>
      <c r="O182" s="1"/>
      <c r="P182" s="1"/>
      <c r="Q182" s="1"/>
    </row>
    <row r="183" ht="15.75" customHeight="1">
      <c r="N183" s="1"/>
      <c r="O183" s="1"/>
      <c r="P183" s="1"/>
      <c r="Q183" s="1"/>
    </row>
    <row r="184" ht="15.75" customHeight="1">
      <c r="N184" s="1"/>
      <c r="O184" s="1"/>
      <c r="P184" s="1"/>
      <c r="Q184" s="1"/>
    </row>
    <row r="185" ht="15.75" customHeight="1">
      <c r="N185" s="1"/>
      <c r="O185" s="1"/>
      <c r="P185" s="1"/>
      <c r="Q185" s="1"/>
    </row>
    <row r="186" ht="15.75" customHeight="1">
      <c r="N186" s="1"/>
      <c r="O186" s="1"/>
      <c r="P186" s="1"/>
      <c r="Q186" s="1"/>
    </row>
    <row r="187" ht="15.75" customHeight="1">
      <c r="N187" s="1"/>
      <c r="O187" s="1"/>
      <c r="P187" s="1"/>
      <c r="Q187" s="1"/>
    </row>
    <row r="188" ht="15.75" customHeight="1">
      <c r="N188" s="1"/>
      <c r="O188" s="1"/>
      <c r="P188" s="1"/>
      <c r="Q188" s="1"/>
    </row>
    <row r="189" ht="15.75" customHeight="1">
      <c r="N189" s="1"/>
      <c r="O189" s="1"/>
      <c r="P189" s="1"/>
      <c r="Q189" s="1"/>
    </row>
    <row r="190" ht="15.75" customHeight="1">
      <c r="N190" s="1"/>
      <c r="O190" s="1"/>
      <c r="P190" s="1"/>
      <c r="Q190" s="1"/>
    </row>
    <row r="191" ht="15.75" customHeight="1">
      <c r="N191" s="1"/>
      <c r="O191" s="1"/>
      <c r="P191" s="1"/>
      <c r="Q191" s="1"/>
    </row>
    <row r="192" ht="15.75" customHeight="1">
      <c r="N192" s="1"/>
      <c r="O192" s="1"/>
      <c r="P192" s="1"/>
      <c r="Q192" s="1"/>
    </row>
    <row r="193" ht="15.75" customHeight="1">
      <c r="N193" s="1"/>
      <c r="O193" s="1"/>
      <c r="P193" s="1"/>
      <c r="Q193" s="1"/>
    </row>
    <row r="194" ht="15.75" customHeight="1">
      <c r="N194" s="1"/>
      <c r="O194" s="1"/>
      <c r="P194" s="1"/>
      <c r="Q194" s="1"/>
    </row>
    <row r="195" ht="15.75" customHeight="1">
      <c r="N195" s="1"/>
      <c r="O195" s="1"/>
      <c r="P195" s="1"/>
      <c r="Q195" s="1"/>
    </row>
    <row r="196" ht="15.75" customHeight="1">
      <c r="N196" s="1"/>
      <c r="O196" s="1"/>
      <c r="P196" s="1"/>
      <c r="Q196" s="1"/>
    </row>
    <row r="197" ht="15.75" customHeight="1">
      <c r="N197" s="1"/>
      <c r="O197" s="1"/>
      <c r="P197" s="1"/>
      <c r="Q197" s="1"/>
    </row>
    <row r="198" ht="15.75" customHeight="1">
      <c r="N198" s="1"/>
      <c r="O198" s="1"/>
      <c r="P198" s="1"/>
      <c r="Q198" s="1"/>
    </row>
    <row r="199" ht="15.75" customHeight="1">
      <c r="N199" s="1"/>
      <c r="O199" s="1"/>
      <c r="P199" s="1"/>
      <c r="Q199" s="1"/>
    </row>
    <row r="200" ht="15.75" customHeight="1">
      <c r="N200" s="1"/>
      <c r="O200" s="1"/>
      <c r="P200" s="1"/>
      <c r="Q200" s="1"/>
    </row>
    <row r="201" ht="15.75" customHeight="1">
      <c r="N201" s="1"/>
      <c r="O201" s="1"/>
      <c r="P201" s="1"/>
      <c r="Q201" s="1"/>
    </row>
    <row r="202" ht="15.75" customHeight="1">
      <c r="N202" s="1"/>
      <c r="O202" s="1"/>
      <c r="P202" s="1"/>
      <c r="Q202" s="1"/>
    </row>
    <row r="203" ht="15.75" customHeight="1">
      <c r="N203" s="1"/>
      <c r="O203" s="1"/>
      <c r="P203" s="1"/>
      <c r="Q203" s="1"/>
    </row>
    <row r="204" ht="15.75" customHeight="1">
      <c r="N204" s="1"/>
      <c r="O204" s="1"/>
      <c r="P204" s="1"/>
      <c r="Q204" s="1"/>
    </row>
    <row r="205" ht="15.75" customHeight="1">
      <c r="N205" s="1"/>
      <c r="O205" s="1"/>
      <c r="P205" s="1"/>
      <c r="Q205" s="1"/>
    </row>
    <row r="206" ht="15.75" customHeight="1">
      <c r="N206" s="1"/>
      <c r="O206" s="1"/>
      <c r="P206" s="1"/>
      <c r="Q206" s="1"/>
    </row>
    <row r="207" ht="15.75" customHeight="1">
      <c r="N207" s="1"/>
      <c r="O207" s="1"/>
      <c r="P207" s="1"/>
      <c r="Q207" s="1"/>
    </row>
    <row r="208" ht="15.75" customHeight="1">
      <c r="N208" s="1"/>
      <c r="O208" s="1"/>
      <c r="P208" s="1"/>
      <c r="Q208" s="1"/>
    </row>
    <row r="209" ht="15.75" customHeight="1">
      <c r="N209" s="1"/>
      <c r="O209" s="1"/>
      <c r="P209" s="1"/>
      <c r="Q209" s="1"/>
    </row>
    <row r="210" ht="15.75" customHeight="1">
      <c r="N210" s="1"/>
      <c r="O210" s="1"/>
      <c r="P210" s="1"/>
      <c r="Q210" s="1"/>
    </row>
    <row r="211" ht="15.75" customHeight="1">
      <c r="N211" s="1"/>
      <c r="O211" s="1"/>
      <c r="P211" s="1"/>
      <c r="Q211" s="1"/>
    </row>
    <row r="212" ht="15.75" customHeight="1">
      <c r="N212" s="1"/>
      <c r="O212" s="1"/>
      <c r="P212" s="1"/>
      <c r="Q212" s="1"/>
    </row>
    <row r="213" ht="15.75" customHeight="1">
      <c r="N213" s="1"/>
      <c r="O213" s="1"/>
      <c r="P213" s="1"/>
      <c r="Q213" s="1"/>
    </row>
    <row r="214" ht="15.75" customHeight="1">
      <c r="N214" s="1"/>
      <c r="O214" s="1"/>
      <c r="P214" s="1"/>
      <c r="Q214" s="1"/>
    </row>
    <row r="215" ht="15.75" customHeight="1">
      <c r="N215" s="1"/>
      <c r="O215" s="1"/>
      <c r="P215" s="1"/>
      <c r="Q215" s="1"/>
    </row>
    <row r="216" ht="15.75" customHeight="1">
      <c r="N216" s="1"/>
      <c r="O216" s="1"/>
      <c r="P216" s="1"/>
      <c r="Q216" s="1"/>
    </row>
    <row r="217" ht="15.75" customHeight="1">
      <c r="N217" s="1"/>
      <c r="O217" s="1"/>
      <c r="P217" s="1"/>
      <c r="Q217" s="1"/>
    </row>
    <row r="218" ht="15.75" customHeight="1">
      <c r="N218" s="1"/>
      <c r="O218" s="1"/>
      <c r="P218" s="1"/>
      <c r="Q218" s="1"/>
    </row>
    <row r="219" ht="15.75" customHeight="1">
      <c r="N219" s="1"/>
      <c r="O219" s="1"/>
      <c r="P219" s="1"/>
      <c r="Q219" s="1"/>
    </row>
    <row r="220" ht="15.75" customHeight="1">
      <c r="N220" s="1"/>
      <c r="O220" s="1"/>
      <c r="P220" s="1"/>
      <c r="Q220" s="1"/>
    </row>
    <row r="221" ht="15.75" customHeight="1">
      <c r="N221" s="1"/>
      <c r="O221" s="1"/>
      <c r="P221" s="1"/>
      <c r="Q221" s="1"/>
    </row>
    <row r="222" ht="15.75" customHeight="1">
      <c r="N222" s="1"/>
      <c r="O222" s="1"/>
      <c r="P222" s="1"/>
      <c r="Q222" s="1"/>
    </row>
    <row r="223" ht="15.75" customHeight="1">
      <c r="N223" s="1"/>
      <c r="O223" s="1"/>
      <c r="P223" s="1"/>
      <c r="Q223" s="1"/>
    </row>
    <row r="224" ht="15.75" customHeight="1">
      <c r="N224" s="1"/>
      <c r="O224" s="1"/>
      <c r="P224" s="1"/>
      <c r="Q224" s="1"/>
    </row>
    <row r="225" ht="15.75" customHeight="1">
      <c r="N225" s="1"/>
      <c r="O225" s="1"/>
      <c r="P225" s="1"/>
      <c r="Q225" s="1"/>
    </row>
    <row r="226" ht="15.75" customHeight="1">
      <c r="N226" s="1"/>
      <c r="O226" s="1"/>
      <c r="P226" s="1"/>
      <c r="Q226" s="1"/>
    </row>
    <row r="227" ht="15.75" customHeight="1">
      <c r="N227" s="1"/>
      <c r="O227" s="1"/>
      <c r="P227" s="1"/>
      <c r="Q227" s="1"/>
    </row>
    <row r="228" ht="15.75" customHeight="1">
      <c r="N228" s="1"/>
      <c r="O228" s="1"/>
      <c r="P228" s="1"/>
      <c r="Q228" s="1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O5:P5"/>
    <mergeCell ref="O10:P10"/>
    <mergeCell ref="O17:O19"/>
    <mergeCell ref="P17:P19"/>
    <mergeCell ref="O24:P24"/>
    <mergeCell ref="C2:W3"/>
    <mergeCell ref="C5:G5"/>
    <mergeCell ref="I5:M5"/>
    <mergeCell ref="R5:T5"/>
    <mergeCell ref="V5:W5"/>
    <mergeCell ref="E7:E14"/>
    <mergeCell ref="K7:K14"/>
    <mergeCell ref="S17:T17"/>
    <mergeCell ref="S18:T18"/>
    <mergeCell ref="S19:T19"/>
    <mergeCell ref="F15:G15"/>
    <mergeCell ref="L15:M15"/>
    <mergeCell ref="R15:T15"/>
    <mergeCell ref="L16:M16"/>
    <mergeCell ref="O16:P16"/>
    <mergeCell ref="S16:T16"/>
    <mergeCell ref="I18:M18"/>
    <mergeCell ref="L29:M29"/>
    <mergeCell ref="C37:Z38"/>
    <mergeCell ref="C39:Z39"/>
    <mergeCell ref="C40:Z40"/>
    <mergeCell ref="F16:G16"/>
    <mergeCell ref="C18:G18"/>
    <mergeCell ref="E20:E27"/>
    <mergeCell ref="K20:K27"/>
    <mergeCell ref="F28:G28"/>
    <mergeCell ref="L28:M28"/>
    <mergeCell ref="F29:G29"/>
  </mergeCells>
  <drawing r:id="rId1"/>
</worksheet>
</file>