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sm97\OneDrive\바탕 화면\"/>
    </mc:Choice>
  </mc:AlternateContent>
  <xr:revisionPtr revIDLastSave="0" documentId="8_{E84BE6D4-1D24-45D2-9959-7C0F9E747729}" xr6:coauthVersionLast="47" xr6:coauthVersionMax="47" xr10:uidLastSave="{00000000-0000-0000-0000-000000000000}"/>
  <bookViews>
    <workbookView xWindow="-108" yWindow="-108" windowWidth="30936" windowHeight="12456" xr2:uid="{597913F5-A4F1-4AD4-9231-BC615D8A6E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7" i="1" s="1"/>
  <c r="I5" i="1" s="1"/>
  <c r="I7" i="1" s="1"/>
  <c r="Q18" i="1"/>
  <c r="Q17" i="1"/>
  <c r="U16" i="1"/>
  <c r="Q15" i="1"/>
  <c r="X13" i="1"/>
  <c r="U13" i="1"/>
  <c r="X12" i="1"/>
  <c r="Q12" i="1"/>
  <c r="X11" i="1"/>
  <c r="M11" i="1"/>
  <c r="M12" i="1"/>
  <c r="M13" i="1"/>
  <c r="F18" i="1"/>
  <c r="F17" i="1"/>
  <c r="J13" i="1"/>
  <c r="J16" i="1" s="1"/>
  <c r="F15" i="1"/>
  <c r="F12" i="1"/>
  <c r="E7" i="1"/>
  <c r="F10" i="1" s="1"/>
  <c r="Q10" i="1" l="1"/>
  <c r="Q21" i="1" s="1"/>
  <c r="X14" i="1" s="1"/>
  <c r="X18" i="1" s="1"/>
  <c r="F21" i="1"/>
  <c r="M19" i="1" s="1"/>
  <c r="M18" i="1" l="1"/>
  <c r="X20" i="1" s="1"/>
</calcChain>
</file>

<file path=xl/sharedStrings.xml><?xml version="1.0" encoding="utf-8"?>
<sst xmlns="http://schemas.openxmlformats.org/spreadsheetml/2006/main" count="71" uniqueCount="37">
  <si>
    <t>특</t>
    <phoneticPr fontId="1" type="noConversion"/>
  </si>
  <si>
    <t>기본스탯</t>
    <phoneticPr fontId="1" type="noConversion"/>
  </si>
  <si>
    <t>팔찌</t>
    <phoneticPr fontId="1" type="noConversion"/>
  </si>
  <si>
    <t>펫</t>
    <phoneticPr fontId="1" type="noConversion"/>
  </si>
  <si>
    <t>최종</t>
    <phoneticPr fontId="1" type="noConversion"/>
  </si>
  <si>
    <t>내실</t>
    <phoneticPr fontId="1" type="noConversion"/>
  </si>
  <si>
    <t>치명타율</t>
    <phoneticPr fontId="1" type="noConversion"/>
  </si>
  <si>
    <t>스탯</t>
    <phoneticPr fontId="1" type="noConversion"/>
  </si>
  <si>
    <t>특화</t>
    <phoneticPr fontId="1" type="noConversion"/>
  </si>
  <si>
    <t>기상피증</t>
    <phoneticPr fontId="1" type="noConversion"/>
  </si>
  <si>
    <t>아드(유각)</t>
    <phoneticPr fontId="1" type="noConversion"/>
  </si>
  <si>
    <t>예감</t>
    <phoneticPr fontId="1" type="noConversion"/>
  </si>
  <si>
    <t>한돌</t>
    <phoneticPr fontId="1" type="noConversion"/>
  </si>
  <si>
    <t>정밀</t>
    <phoneticPr fontId="1" type="noConversion"/>
  </si>
  <si>
    <t>순환</t>
    <phoneticPr fontId="1" type="noConversion"/>
  </si>
  <si>
    <t>치피</t>
    <phoneticPr fontId="1" type="noConversion"/>
  </si>
  <si>
    <t>기본</t>
    <phoneticPr fontId="1" type="noConversion"/>
  </si>
  <si>
    <t>예둔</t>
    <phoneticPr fontId="1" type="noConversion"/>
  </si>
  <si>
    <t>반지</t>
    <phoneticPr fontId="1" type="noConversion"/>
  </si>
  <si>
    <t>하의(엘릭서)</t>
    <phoneticPr fontId="1" type="noConversion"/>
  </si>
  <si>
    <t>합</t>
    <phoneticPr fontId="1" type="noConversion"/>
  </si>
  <si>
    <t>혼신의강타</t>
    <phoneticPr fontId="1" type="noConversion"/>
  </si>
  <si>
    <t>치적</t>
    <phoneticPr fontId="1" type="noConversion"/>
  </si>
  <si>
    <t>진피증</t>
    <phoneticPr fontId="1" type="noConversion"/>
  </si>
  <si>
    <t>정열 2렙</t>
    <phoneticPr fontId="1" type="noConversion"/>
  </si>
  <si>
    <t>입식타격가 (2랩)</t>
    <phoneticPr fontId="1" type="noConversion"/>
  </si>
  <si>
    <t>뭉툭한가시 (2랩)</t>
    <phoneticPr fontId="1" type="noConversion"/>
  </si>
  <si>
    <t>달인or회심</t>
    <phoneticPr fontId="1" type="noConversion"/>
  </si>
  <si>
    <t>0or7</t>
    <phoneticPr fontId="1" type="noConversion"/>
  </si>
  <si>
    <t>약노</t>
    <phoneticPr fontId="1" type="noConversion"/>
  </si>
  <si>
    <t>맑은날</t>
    <phoneticPr fontId="1" type="noConversion"/>
  </si>
  <si>
    <t>뭉툭한가시 기댓값</t>
    <phoneticPr fontId="1" type="noConversion"/>
  </si>
  <si>
    <t>치</t>
    <phoneticPr fontId="1" type="noConversion"/>
  </si>
  <si>
    <t>상옵기준</t>
    <phoneticPr fontId="1" type="noConversion"/>
  </si>
  <si>
    <t>입식타격가 기댓값 (회심기준)</t>
    <phoneticPr fontId="1" type="noConversion"/>
  </si>
  <si>
    <t>입식타격가 기댓값 (달인기준)</t>
    <phoneticPr fontId="1" type="noConversion"/>
  </si>
  <si>
    <t>뭉툭한 가시 이득 (%)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</si>
</sst>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90A49-DDD9-40E7-84B8-D03F7991C94F}">
  <dimension ref="D2:X21"/>
  <sheetViews>
    <sheetView tabSelected="1" zoomScale="70" zoomScaleNormal="70" workbookViewId="0">
      <selection activeCell="Q26" sqref="Q26"/>
    </sheetView>
  </sheetViews>
  <sheetFormatPr defaultRowHeight="17.399999999999999" x14ac:dyDescent="0.4"/>
  <cols>
    <col min="4" max="4" width="9.59765625" bestFit="1" customWidth="1"/>
    <col min="12" max="12" width="34.09765625" bestFit="1" customWidth="1"/>
    <col min="15" max="15" width="11" bestFit="1" customWidth="1"/>
    <col min="23" max="23" width="21" bestFit="1" customWidth="1"/>
  </cols>
  <sheetData>
    <row r="2" spans="4:24" x14ac:dyDescent="0.4">
      <c r="E2" t="s">
        <v>32</v>
      </c>
      <c r="F2" t="s">
        <v>0</v>
      </c>
    </row>
    <row r="3" spans="4:24" x14ac:dyDescent="0.4">
      <c r="D3" s="1" t="s">
        <v>1</v>
      </c>
      <c r="E3" s="1">
        <v>500</v>
      </c>
      <c r="F3" s="1">
        <f>2000-E3</f>
        <v>1500</v>
      </c>
      <c r="H3" t="s">
        <v>8</v>
      </c>
    </row>
    <row r="4" spans="4:24" x14ac:dyDescent="0.4">
      <c r="D4" t="s">
        <v>2</v>
      </c>
      <c r="E4">
        <v>92</v>
      </c>
      <c r="F4">
        <v>116</v>
      </c>
      <c r="H4" t="s">
        <v>16</v>
      </c>
      <c r="I4">
        <v>100</v>
      </c>
    </row>
    <row r="5" spans="4:24" x14ac:dyDescent="0.4">
      <c r="D5" t="s">
        <v>5</v>
      </c>
      <c r="E5">
        <v>66</v>
      </c>
      <c r="F5">
        <v>72</v>
      </c>
      <c r="H5" t="s">
        <v>9</v>
      </c>
      <c r="I5">
        <f>F7*0.0716-0.0818</f>
        <v>132.23500000000001</v>
      </c>
    </row>
    <row r="6" spans="4:24" x14ac:dyDescent="0.4">
      <c r="D6" t="s">
        <v>3</v>
      </c>
      <c r="F6">
        <v>160</v>
      </c>
      <c r="H6" t="s">
        <v>30</v>
      </c>
      <c r="I6">
        <v>30</v>
      </c>
    </row>
    <row r="7" spans="4:24" x14ac:dyDescent="0.4">
      <c r="D7" t="s">
        <v>4</v>
      </c>
      <c r="E7">
        <f>SUM(E3:E6)</f>
        <v>658</v>
      </c>
      <c r="F7">
        <f>SUM(F3:F6)</f>
        <v>1848</v>
      </c>
      <c r="H7" t="s">
        <v>20</v>
      </c>
      <c r="I7">
        <f>SUM(I4:I6)</f>
        <v>262.23500000000001</v>
      </c>
    </row>
    <row r="9" spans="4:24" x14ac:dyDescent="0.4">
      <c r="D9" t="s">
        <v>6</v>
      </c>
      <c r="H9" t="s">
        <v>15</v>
      </c>
      <c r="L9" t="s">
        <v>23</v>
      </c>
      <c r="O9" t="s">
        <v>6</v>
      </c>
      <c r="S9" t="s">
        <v>15</v>
      </c>
      <c r="W9" t="s">
        <v>23</v>
      </c>
    </row>
    <row r="10" spans="4:24" x14ac:dyDescent="0.4">
      <c r="D10" t="s">
        <v>7</v>
      </c>
      <c r="F10">
        <f>E7/27.944</f>
        <v>23.547094188376754</v>
      </c>
      <c r="H10" t="s">
        <v>16</v>
      </c>
      <c r="J10">
        <v>200</v>
      </c>
      <c r="L10" t="s">
        <v>24</v>
      </c>
      <c r="M10">
        <v>14</v>
      </c>
      <c r="O10" t="s">
        <v>7</v>
      </c>
      <c r="Q10">
        <f>E7/27.944</f>
        <v>23.547094188376754</v>
      </c>
      <c r="S10" t="s">
        <v>16</v>
      </c>
      <c r="U10">
        <v>200</v>
      </c>
      <c r="W10" t="s">
        <v>24</v>
      </c>
      <c r="X10">
        <v>14</v>
      </c>
    </row>
    <row r="11" spans="4:24" x14ac:dyDescent="0.4">
      <c r="D11" t="s">
        <v>10</v>
      </c>
      <c r="F11">
        <v>20</v>
      </c>
      <c r="H11" t="s">
        <v>17</v>
      </c>
      <c r="J11">
        <v>67</v>
      </c>
      <c r="L11" t="s">
        <v>11</v>
      </c>
      <c r="M11">
        <f>E12*5</f>
        <v>0</v>
      </c>
      <c r="O11" t="s">
        <v>10</v>
      </c>
      <c r="Q11">
        <v>20</v>
      </c>
      <c r="S11" t="s">
        <v>17</v>
      </c>
      <c r="U11">
        <v>67</v>
      </c>
      <c r="W11" t="s">
        <v>11</v>
      </c>
      <c r="X11">
        <f>P12*5</f>
        <v>10</v>
      </c>
    </row>
    <row r="12" spans="4:24" x14ac:dyDescent="0.4">
      <c r="D12" s="1" t="s">
        <v>11</v>
      </c>
      <c r="E12" s="1">
        <v>0</v>
      </c>
      <c r="F12" s="1">
        <f>E12*4</f>
        <v>0</v>
      </c>
      <c r="H12" s="1" t="s">
        <v>18</v>
      </c>
      <c r="I12" s="1"/>
      <c r="J12" s="1">
        <v>1.1000000000000001</v>
      </c>
      <c r="L12" t="s">
        <v>12</v>
      </c>
      <c r="M12">
        <f>E13*10</f>
        <v>30</v>
      </c>
      <c r="O12" s="1" t="s">
        <v>11</v>
      </c>
      <c r="P12" s="1">
        <v>2</v>
      </c>
      <c r="Q12" s="1">
        <f>P12*4</f>
        <v>8</v>
      </c>
      <c r="S12" s="1" t="s">
        <v>18</v>
      </c>
      <c r="T12" s="1"/>
      <c r="U12" s="1">
        <v>1.1000000000000001</v>
      </c>
      <c r="W12" t="s">
        <v>12</v>
      </c>
      <c r="X12">
        <f>P13*10</f>
        <v>10</v>
      </c>
    </row>
    <row r="13" spans="4:24" x14ac:dyDescent="0.4">
      <c r="D13" s="1" t="s">
        <v>12</v>
      </c>
      <c r="E13" s="1">
        <v>3</v>
      </c>
      <c r="F13" s="1">
        <v>0</v>
      </c>
      <c r="H13" t="s">
        <v>14</v>
      </c>
      <c r="J13">
        <f>8/3</f>
        <v>2.6666666666666665</v>
      </c>
      <c r="L13" t="s">
        <v>21</v>
      </c>
      <c r="M13">
        <f>E17*4</f>
        <v>8</v>
      </c>
      <c r="O13" s="1" t="s">
        <v>12</v>
      </c>
      <c r="P13" s="1">
        <v>1</v>
      </c>
      <c r="Q13" s="1">
        <v>0</v>
      </c>
      <c r="S13" t="s">
        <v>14</v>
      </c>
      <c r="U13">
        <f>8/3</f>
        <v>2.6666666666666665</v>
      </c>
      <c r="W13" t="s">
        <v>21</v>
      </c>
      <c r="X13">
        <f>P17*4</f>
        <v>8</v>
      </c>
    </row>
    <row r="14" spans="4:24" x14ac:dyDescent="0.4">
      <c r="D14" t="s">
        <v>13</v>
      </c>
      <c r="F14">
        <v>4</v>
      </c>
      <c r="H14" t="s">
        <v>19</v>
      </c>
      <c r="J14">
        <v>7</v>
      </c>
      <c r="L14" s="1" t="s">
        <v>25</v>
      </c>
      <c r="M14" s="1">
        <v>21</v>
      </c>
      <c r="O14" t="s">
        <v>13</v>
      </c>
      <c r="Q14">
        <v>4</v>
      </c>
      <c r="S14" t="s">
        <v>19</v>
      </c>
      <c r="U14">
        <v>7</v>
      </c>
      <c r="W14" s="1" t="s">
        <v>26</v>
      </c>
      <c r="X14" s="1">
        <f>15+(Q21-80)*1.4</f>
        <v>57.439265197060777</v>
      </c>
    </row>
    <row r="15" spans="4:24" x14ac:dyDescent="0.4">
      <c r="D15" t="s">
        <v>14</v>
      </c>
      <c r="F15">
        <f>5/3</f>
        <v>1.6666666666666667</v>
      </c>
      <c r="L15" s="1"/>
      <c r="M15" s="1"/>
      <c r="O15" t="s">
        <v>14</v>
      </c>
      <c r="Q15">
        <f>5/3</f>
        <v>1.6666666666666667</v>
      </c>
      <c r="W15" s="1"/>
      <c r="X15" s="1"/>
    </row>
    <row r="16" spans="4:24" x14ac:dyDescent="0.4">
      <c r="D16" s="1" t="s">
        <v>18</v>
      </c>
      <c r="E16" s="1"/>
      <c r="F16" s="1">
        <v>0</v>
      </c>
      <c r="H16" t="s">
        <v>20</v>
      </c>
      <c r="J16">
        <f>SUM(J10:J14)</f>
        <v>277.76666666666671</v>
      </c>
      <c r="O16" s="1" t="s">
        <v>18</v>
      </c>
      <c r="P16" s="1"/>
      <c r="Q16" s="1">
        <v>0</v>
      </c>
      <c r="S16" t="s">
        <v>20</v>
      </c>
      <c r="U16">
        <f>SUM(U10:U14)</f>
        <v>277.76666666666671</v>
      </c>
    </row>
    <row r="17" spans="4:24" x14ac:dyDescent="0.4">
      <c r="D17" s="1" t="s">
        <v>21</v>
      </c>
      <c r="E17">
        <v>2</v>
      </c>
      <c r="F17" s="1">
        <f>E17*12</f>
        <v>24</v>
      </c>
      <c r="O17" s="1" t="s">
        <v>21</v>
      </c>
      <c r="P17">
        <v>2</v>
      </c>
      <c r="Q17" s="1">
        <f>P17*12</f>
        <v>24</v>
      </c>
    </row>
    <row r="18" spans="4:24" x14ac:dyDescent="0.4">
      <c r="D18" s="1" t="s">
        <v>22</v>
      </c>
      <c r="E18">
        <v>2</v>
      </c>
      <c r="F18">
        <f>E18*10</f>
        <v>20</v>
      </c>
      <c r="L18" s="2" t="s">
        <v>35</v>
      </c>
      <c r="M18" s="2">
        <f>I7/100 * (MAX(0, 1 - F21/100) + MIN(1,F21/100) * J16/100) * (100+M14+M10+M12+M13)/100</f>
        <v>12.601344537166669</v>
      </c>
      <c r="O18" s="1" t="s">
        <v>22</v>
      </c>
      <c r="P18">
        <v>2</v>
      </c>
      <c r="Q18">
        <f>P18*10</f>
        <v>20</v>
      </c>
      <c r="W18" s="2" t="s">
        <v>31</v>
      </c>
      <c r="X18" s="2">
        <f>I7/100 * (0.8*U16/100+0.2)*(100+X14+X13+X12+X11+X10)/100</f>
        <v>12.667746605450777</v>
      </c>
    </row>
    <row r="19" spans="4:24" x14ac:dyDescent="0.4">
      <c r="D19" s="1" t="s">
        <v>27</v>
      </c>
      <c r="E19">
        <v>0</v>
      </c>
      <c r="F19">
        <v>7</v>
      </c>
      <c r="L19" s="2" t="s">
        <v>34</v>
      </c>
      <c r="M19" s="2">
        <f>I7/100 * (MAX(0, 1 - (F21-7)/100) + MIN(1,(F21-7)/100) * J16/100*1.12) * (100+M14+M10+M12+M13)/100/1.08</f>
        <v>12.652511332234136</v>
      </c>
      <c r="O19" s="1" t="s">
        <v>27</v>
      </c>
      <c r="P19" t="s">
        <v>28</v>
      </c>
      <c r="Q19">
        <v>7</v>
      </c>
      <c r="W19" s="3"/>
      <c r="X19" s="3"/>
    </row>
    <row r="20" spans="4:24" x14ac:dyDescent="0.4">
      <c r="D20" s="1" t="s">
        <v>29</v>
      </c>
      <c r="E20" t="s">
        <v>33</v>
      </c>
      <c r="F20">
        <v>2.1</v>
      </c>
      <c r="L20" s="4"/>
      <c r="O20" s="1" t="s">
        <v>29</v>
      </c>
      <c r="P20" t="s">
        <v>33</v>
      </c>
      <c r="Q20">
        <v>2.1</v>
      </c>
      <c r="W20" s="4" t="s">
        <v>36</v>
      </c>
      <c r="X20" s="4">
        <f>(X18-MAX(M18,M19))/MAX(M18,M19)*100</f>
        <v>0.12041303751158773</v>
      </c>
    </row>
    <row r="21" spans="4:24" x14ac:dyDescent="0.4">
      <c r="D21" t="s">
        <v>20</v>
      </c>
      <c r="F21">
        <f>SUM(F10:F20)</f>
        <v>102.31376085504341</v>
      </c>
      <c r="O21" t="s">
        <v>20</v>
      </c>
      <c r="Q21">
        <f>SUM(Q10:Q20)</f>
        <v>110.31376085504341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성민 손</dc:creator>
  <cp:lastModifiedBy>성민 손</cp:lastModifiedBy>
  <dcterms:created xsi:type="dcterms:W3CDTF">2024-08-06T08:33:35Z</dcterms:created>
  <dcterms:modified xsi:type="dcterms:W3CDTF">2024-08-06T09:40:46Z</dcterms:modified>
</cp:coreProperties>
</file>