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정리\새 폴더\"/>
    </mc:Choice>
  </mc:AlternateContent>
  <xr:revisionPtr revIDLastSave="0" documentId="13_ncr:1_{E5B410DD-32DB-4501-868D-47015A63E99C}" xr6:coauthVersionLast="47" xr6:coauthVersionMax="47" xr10:uidLastSave="{00000000-0000-0000-0000-000000000000}"/>
  <bookViews>
    <workbookView xWindow="2160" yWindow="5745" windowWidth="36930" windowHeight="16140" xr2:uid="{B8170EB5-2A80-4585-B27F-F5A6EC6B43C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1" i="1" l="1"/>
  <c r="Z9" i="1" s="1"/>
  <c r="W9" i="1"/>
  <c r="B7" i="1"/>
  <c r="I7" i="1"/>
  <c r="F7" i="1"/>
  <c r="T9" i="1" l="1"/>
</calcChain>
</file>

<file path=xl/sharedStrings.xml><?xml version="1.0" encoding="utf-8"?>
<sst xmlns="http://schemas.openxmlformats.org/spreadsheetml/2006/main" count="72" uniqueCount="65">
  <si>
    <t>독식 금액 계산</t>
    <phoneticPr fontId="2" type="noConversion"/>
  </si>
  <si>
    <t>미참 손님들에게 받을 골드</t>
    <phoneticPr fontId="2" type="noConversion"/>
  </si>
  <si>
    <t>독식 손님에게 입찰 시킬 금액</t>
    <phoneticPr fontId="2" type="noConversion"/>
  </si>
  <si>
    <t>예시, 미참1.0 독1.4 8인 레이드</t>
    <phoneticPr fontId="2" type="noConversion"/>
  </si>
  <si>
    <t>(1.4) - (1.0) = (0.4)을 (8인) 레이드 수 만큼 (500) 미참 가격에 더 함</t>
    <phoneticPr fontId="2" type="noConversion"/>
  </si>
  <si>
    <t>그럼 입찰자 500골드 남기고 남은 손님들에게 500골 돌아가며</t>
    <phoneticPr fontId="2" type="noConversion"/>
  </si>
  <si>
    <t>미참 금액 10000으로 버스를 탄 거랑 같게 됨</t>
    <phoneticPr fontId="2" type="noConversion"/>
  </si>
  <si>
    <t>미참가격</t>
    <phoneticPr fontId="2" type="noConversion"/>
  </si>
  <si>
    <t>독식가격</t>
    <phoneticPr fontId="2" type="noConversion"/>
  </si>
  <si>
    <t>미참 인원에게 받을 금액</t>
    <phoneticPr fontId="2" type="noConversion"/>
  </si>
  <si>
    <t>독식자 입찰 금액</t>
    <phoneticPr fontId="2" type="noConversion"/>
  </si>
  <si>
    <t>계산식 풀이</t>
    <phoneticPr fontId="2" type="noConversion"/>
  </si>
  <si>
    <t>계산식(기사당 손님 1:n으로 딱 나뉠 때 ex 1:1, 1:3)</t>
    <phoneticPr fontId="2" type="noConversion"/>
  </si>
  <si>
    <t>계산식(입찰 아이템을 기사가 먹고 분배할 때)</t>
    <phoneticPr fontId="2" type="noConversion"/>
  </si>
  <si>
    <t>경매장가</t>
    <phoneticPr fontId="2" type="noConversion"/>
  </si>
  <si>
    <t>분배금액</t>
    <phoneticPr fontId="2" type="noConversion"/>
  </si>
  <si>
    <t>10,000 + 500 = 10,500골드</t>
    <phoneticPr fontId="2" type="noConversion"/>
  </si>
  <si>
    <t>(4,000) - (500) = (3,500) 을 입찰 시키면 됨</t>
    <phoneticPr fontId="2" type="noConversion"/>
  </si>
  <si>
    <r>
      <t>입찰자 (입찰 50골과</t>
    </r>
    <r>
      <rPr>
        <sz val="11"/>
        <color theme="1"/>
        <rFont val="맑은 고딕"/>
        <family val="2"/>
        <charset val="129"/>
        <scheme val="minor"/>
      </rPr>
      <t xml:space="preserve"> 보석값</t>
    </r>
    <r>
      <rPr>
        <sz val="11"/>
        <color theme="1"/>
        <rFont val="맑은 고딕"/>
        <family val="2"/>
        <charset val="129"/>
        <scheme val="minor"/>
      </rPr>
      <t>을 계산에 포함하면 계산이 더러워지니 제외)</t>
    </r>
    <phoneticPr fontId="2" type="noConversion"/>
  </si>
  <si>
    <t>(판매금액) - (분배금액) * (n-1)명 = (분배금액) * 0.95</t>
  </si>
  <si>
    <r>
      <t xml:space="preserve">여기서 </t>
    </r>
    <r>
      <rPr>
        <sz val="11"/>
        <color theme="1"/>
        <rFont val="맑은 고딕"/>
        <family val="2"/>
        <charset val="129"/>
        <scheme val="minor"/>
      </rPr>
      <t>(판매금액) = (경매장가) * 0.95</t>
    </r>
    <phoneticPr fontId="2" type="noConversion"/>
  </si>
  <si>
    <t>(판매금액) = 100,000 * 0.95 = 95,000 골드</t>
    <phoneticPr fontId="2" type="noConversion"/>
  </si>
  <si>
    <r>
      <t>즉,</t>
    </r>
    <r>
      <rPr>
        <sz val="11"/>
        <color theme="1"/>
        <rFont val="맑은 고딕"/>
        <family val="2"/>
        <charset val="129"/>
        <scheme val="minor"/>
      </rPr>
      <t xml:space="preserve"> (분배금액) = (경매장가) * 0.95 / (n-0.05)</t>
    </r>
    <phoneticPr fontId="2" type="noConversion"/>
  </si>
  <si>
    <t>(판매금액)을 기사 n명에서 똑같이 나누고자 하는데 나눠받는 (n-1)명은 다시 거래 수수료 5%가 발생</t>
    <phoneticPr fontId="2" type="noConversion"/>
  </si>
  <si>
    <t>(분배 금액) = 95,000 / (4-0.05) = 24,050.63...</t>
    <phoneticPr fontId="2" type="noConversion"/>
  </si>
  <si>
    <t>소수점을 짜르고 24,050 으로 분배하면</t>
    <phoneticPr fontId="2" type="noConversion"/>
  </si>
  <si>
    <t>입찰자가 먹는 금액 = 95,000 - 24,050 * 3 = 22,848.10…</t>
    <phoneticPr fontId="2" type="noConversion"/>
  </si>
  <si>
    <r>
      <t>보석 거래로</t>
    </r>
    <r>
      <rPr>
        <sz val="11"/>
        <color theme="1"/>
        <rFont val="맑은 고딕"/>
        <family val="2"/>
        <charset val="129"/>
        <scheme val="minor"/>
      </rPr>
      <t xml:space="preserve"> 먹는 다른 기사 금액 = 24,050 * 0.95 = 22,847.5…</t>
    </r>
    <phoneticPr fontId="2" type="noConversion"/>
  </si>
  <si>
    <t>계산식(기사당 손님 수가 일정하게 나뉘지 않을 때)</t>
    <phoneticPr fontId="2" type="noConversion"/>
  </si>
  <si>
    <t>ex 베인 6인 기사:손님 1:1로 수령 후 공대장이 4명의 골드를 받고 입찰로 분배</t>
    <phoneticPr fontId="2" type="noConversion"/>
  </si>
  <si>
    <t>ex 카멘, 에키 3인 기사:손님 1:1로 수령 후 공대장이 2명의 골드를 받고 입찰로 분배</t>
    <phoneticPr fontId="2" type="noConversion"/>
  </si>
  <si>
    <r>
      <t>미참 인원에게</t>
    </r>
    <r>
      <rPr>
        <sz val="11"/>
        <color theme="1"/>
        <rFont val="맑은 고딕"/>
        <family val="2"/>
        <charset val="129"/>
        <scheme val="minor"/>
      </rPr>
      <t xml:space="preserve"> 받을 금액</t>
    </r>
    <phoneticPr fontId="2" type="noConversion"/>
  </si>
  <si>
    <r>
      <t>독식자 입찰</t>
    </r>
    <r>
      <rPr>
        <sz val="11"/>
        <color theme="1"/>
        <rFont val="맑은 고딕"/>
        <family val="2"/>
        <charset val="129"/>
        <scheme val="minor"/>
      </rPr>
      <t xml:space="preserve"> 금액</t>
    </r>
    <phoneticPr fontId="2" type="noConversion"/>
  </si>
  <si>
    <r>
      <t xml:space="preserve">베히 </t>
    </r>
    <r>
      <rPr>
        <sz val="11"/>
        <color theme="1"/>
        <rFont val="맑은 고딕"/>
        <family val="2"/>
        <charset val="129"/>
        <scheme val="minor"/>
      </rPr>
      <t>6인 기준으로 설명 드리자면 기사 6명이 1:1로 수금 후</t>
    </r>
    <phoneticPr fontId="2" type="noConversion"/>
  </si>
  <si>
    <t>입찰 후 (경매장가) 에 맞춰서 판매하면 수수료를 제외한 95%의 (판매금액)이 나옵니다.</t>
    <phoneticPr fontId="2" type="noConversion"/>
  </si>
  <si>
    <t>(판매금액)에서 (분배금액) * (n-1)명을 제외 한 금액이 (분배금액)에서 수수료를 뺀 금액이랑 같아지면 됨</t>
    <phoneticPr fontId="2" type="noConversion"/>
  </si>
  <si>
    <t>결과적으로 (분배금액) = (판매금액) / (n-0.05)</t>
    <phoneticPr fontId="2" type="noConversion"/>
  </si>
  <si>
    <t>예시, 100,000골드 유각을 기사 4명에서 분배할려고 할 경우</t>
    <phoneticPr fontId="2" type="noConversion"/>
  </si>
  <si>
    <t>(독식비) - (나눈값) = (입찰금) 을 입찰 시키면 됨</t>
  </si>
  <si>
    <t>(독식) - (미참) = (독식비)를 (n인) 레이드 수 만큼 (나눈값) 미참 가격에 더함</t>
    <phoneticPr fontId="2" type="noConversion"/>
  </si>
  <si>
    <t>기사인원수</t>
    <phoneticPr fontId="2" type="noConversion"/>
  </si>
  <si>
    <t>n인 레이드</t>
    <phoneticPr fontId="2" type="noConversion"/>
  </si>
  <si>
    <t>독식 손님의 입찰 금액은 평소처럼 계산 하시고 밑에 계산에 더하면 됩니다.</t>
    <phoneticPr fontId="2" type="noConversion"/>
  </si>
  <si>
    <r>
      <t>m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>추가수금인원</t>
    </r>
    <phoneticPr fontId="2" type="noConversion"/>
  </si>
  <si>
    <t>분배금</t>
    <phoneticPr fontId="2" type="noConversion"/>
  </si>
  <si>
    <t>수금자 입찰 금액</t>
    <phoneticPr fontId="2" type="noConversion"/>
  </si>
  <si>
    <r>
      <t>여기서 분배금만</t>
    </r>
    <r>
      <rPr>
        <sz val="11"/>
        <color theme="1"/>
        <rFont val="맑은 고딕"/>
        <family val="2"/>
        <charset val="129"/>
        <scheme val="minor"/>
      </rPr>
      <t xml:space="preserve"> 빼고 다 이항 시켜버리면</t>
    </r>
    <phoneticPr fontId="2" type="noConversion"/>
  </si>
  <si>
    <t>손님이 주는 금액은 수금자가 입찰하는 (분배금) 만큼 계속 올라갑니다.</t>
    <phoneticPr fontId="2" type="noConversion"/>
  </si>
  <si>
    <t>수금자가 남은 4명의 금액을 수금 하고 입찰 분배금으로 나눠 주면 됩니다.</t>
    <phoneticPr fontId="2" type="noConversion"/>
  </si>
  <si>
    <t>이 경우 독식 가격과 다른 계산이 필요한 이유는 수금자가 받는 4명의 골드는</t>
    <phoneticPr fontId="2" type="noConversion"/>
  </si>
  <si>
    <t>이 경우 수금자가 입찰해서 분배되는 (분배금)이 손님이 추가로 주는 금액과 같아지면 됩니다.</t>
    <phoneticPr fontId="2" type="noConversion"/>
  </si>
  <si>
    <t>수금자가 3,737 * 15 금액을 입찰하면 손님들에게 다시 3,737골드를 돌려주고</t>
    <phoneticPr fontId="2" type="noConversion"/>
  </si>
  <si>
    <t>그럼 미참 인원들에게 기존 12,000 + 3,737 을 거래하고</t>
    <phoneticPr fontId="2" type="noConversion"/>
  </si>
  <si>
    <t>기사들은 15,737 + 3,737 골드를 수령하게 됩니다.</t>
    <phoneticPr fontId="2" type="noConversion"/>
  </si>
  <si>
    <t>수금자는 15,737 * 4 * 0.95 = 59,800 골드를 수령했고 56,055골드를 분배하였고 3,745골드를 챙겼습니다.</t>
    <phoneticPr fontId="2" type="noConversion"/>
  </si>
  <si>
    <r>
      <t>위 금액과</t>
    </r>
    <r>
      <rPr>
        <sz val="11"/>
        <color theme="1"/>
        <rFont val="맑은 고딕"/>
        <family val="2"/>
        <charset val="129"/>
        <scheme val="minor"/>
      </rPr>
      <t xml:space="preserve"> 약간의 오차가 나는 점은 엑셀에서 소수점 한자리 반올림을 한 거고</t>
    </r>
    <phoneticPr fontId="2" type="noConversion"/>
  </si>
  <si>
    <r>
      <t>저는 계산에서</t>
    </r>
    <r>
      <rPr>
        <sz val="11"/>
        <color theme="1"/>
        <rFont val="맑은 고딕"/>
        <family val="2"/>
        <charset val="129"/>
        <scheme val="minor"/>
      </rPr>
      <t xml:space="preserve"> 소수점을 그냥 떼고 계산했습니다. 이 정도의 오차는 보석값 25골로 충당 가능합니다.</t>
    </r>
    <phoneticPr fontId="2" type="noConversion"/>
  </si>
  <si>
    <t>기사 인원수에 따라 1의 단위가 달라질 순 있으나 50골, 보석값 생각하면 그냥 넘깁니다.</t>
    <phoneticPr fontId="2" type="noConversion"/>
  </si>
  <si>
    <t>(분배금) = { (미참가격) + (분배금) + (독식입찰분배금) } * m명 * 0.95 / n명</t>
    <phoneticPr fontId="2" type="noConversion"/>
  </si>
  <si>
    <t>(분배금) = { (미참가격) + (독식입찰분배금) } * m명 * 0.95 / n / (1 - m * 0.95 / n ) 이 됩니다.</t>
    <phoneticPr fontId="2" type="noConversion"/>
  </si>
  <si>
    <t>예시, 베히모스 6인 버스에서 미참 1.3 독식 1.7로 진행 했을 경우</t>
    <phoneticPr fontId="2" type="noConversion"/>
  </si>
  <si>
    <t>기사 6명이 손님 6명에게 각각 1.3+ (분배금) + (독식입찰분배금) 을 낸다.</t>
    <phoneticPr fontId="2" type="noConversion"/>
  </si>
  <si>
    <t>위에서 (분배금) = { (미참가격) + (독식입찰분배금) } * m명 * 0.95 / n / (1 - m * 0.95 / n ) 이 였으므로</t>
    <phoneticPr fontId="2" type="noConversion"/>
  </si>
  <si>
    <t>(분배금) = ( 13,000 + 250 ) * 4 * 0.95 / 16 / ( 1 - 4 * 0.95 / 16 ) = 3,737.7… 이 됩니다.</t>
    <phoneticPr fontId="2" type="noConversion"/>
  </si>
  <si>
    <t>(분배금)이 나오기 위해선 수금자가 (분배금) * ( n - 1 ) 만큼 입찰 해주면 본인 몫을 남기고 분배 됩니다. (수금자 입찰 금액)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</si>
</sst>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.0_);[Red]\(#,##0.0\)"/>
  </numFmts>
  <fonts count="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1" fillId="0" borderId="0" xfId="1" applyNumberFormat="1" applyFont="1">
      <alignment vertical="center"/>
    </xf>
    <xf numFmtId="176" fontId="1" fillId="0" borderId="1" xfId="1" applyNumberFormat="1" applyFont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1" quotePrefix="1" applyNumberFormat="1" applyFont="1">
      <alignment vertical="center"/>
    </xf>
    <xf numFmtId="176" fontId="1" fillId="0" borderId="2" xfId="1" applyNumberFormat="1" applyFont="1" applyBorder="1">
      <alignment vertical="center"/>
    </xf>
    <xf numFmtId="177" fontId="1" fillId="0" borderId="0" xfId="1" applyNumberFormat="1" applyFont="1">
      <alignment vertical="center"/>
    </xf>
    <xf numFmtId="176" fontId="1" fillId="0" borderId="3" xfId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center" vertical="center"/>
    </xf>
    <xf numFmtId="176" fontId="1" fillId="0" borderId="5" xfId="1" applyNumberFormat="1" applyFont="1" applyBorder="1" applyAlignment="1">
      <alignment horizontal="center" vertical="center"/>
    </xf>
    <xf numFmtId="176" fontId="1" fillId="0" borderId="6" xfId="1" applyNumberFormat="1" applyFont="1" applyBorder="1">
      <alignment vertical="center"/>
    </xf>
    <xf numFmtId="176" fontId="1" fillId="0" borderId="7" xfId="1" applyNumberFormat="1" applyFont="1" applyBorder="1">
      <alignment vertical="center"/>
    </xf>
    <xf numFmtId="176" fontId="1" fillId="0" borderId="8" xfId="1" applyNumberFormat="1" applyFont="1" applyBorder="1">
      <alignment vertical="center"/>
    </xf>
    <xf numFmtId="176" fontId="1" fillId="0" borderId="3" xfId="1" applyNumberFormat="1" applyFont="1" applyBorder="1">
      <alignment vertical="center"/>
    </xf>
    <xf numFmtId="176" fontId="1" fillId="0" borderId="4" xfId="1" applyNumberFormat="1" applyFont="1" applyBorder="1">
      <alignment vertical="center"/>
    </xf>
    <xf numFmtId="176" fontId="1" fillId="0" borderId="5" xfId="1" applyNumberFormat="1" applyFont="1" applyBorder="1">
      <alignment vertical="center"/>
    </xf>
    <xf numFmtId="176" fontId="0" fillId="0" borderId="4" xfId="1" applyNumberFormat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138E4-D1B2-4027-B90F-721A53EE3594}">
  <dimension ref="B1:Z32"/>
  <sheetViews>
    <sheetView tabSelected="1" zoomScaleNormal="100" workbookViewId="0">
      <selection activeCell="AA17" sqref="AA17"/>
    </sheetView>
  </sheetViews>
  <sheetFormatPr defaultRowHeight="16.5" x14ac:dyDescent="0.3"/>
  <cols>
    <col min="1" max="1" width="9" style="1"/>
    <col min="2" max="2" width="11.75" style="1" customWidth="1"/>
    <col min="3" max="3" width="9" style="1"/>
    <col min="4" max="4" width="9.125" style="1" bestFit="1" customWidth="1"/>
    <col min="5" max="5" width="9" style="1"/>
    <col min="6" max="6" width="16.5" style="1" bestFit="1" customWidth="1"/>
    <col min="7" max="8" width="9" style="1"/>
    <col min="9" max="9" width="9.875" style="1" bestFit="1" customWidth="1"/>
    <col min="10" max="10" width="9" style="1"/>
    <col min="11" max="11" width="9.875" style="1" bestFit="1" customWidth="1"/>
    <col min="12" max="19" width="9" style="1"/>
    <col min="20" max="20" width="9.125" style="1" bestFit="1" customWidth="1"/>
    <col min="21" max="21" width="9" style="1"/>
    <col min="22" max="24" width="9.125" style="1" bestFit="1" customWidth="1"/>
    <col min="25" max="25" width="9" style="1"/>
    <col min="26" max="26" width="9.125" style="1" bestFit="1" customWidth="1"/>
    <col min="27" max="27" width="9" style="1"/>
    <col min="28" max="28" width="9.125" style="1" bestFit="1" customWidth="1"/>
    <col min="29" max="16384" width="9" style="1"/>
  </cols>
  <sheetData>
    <row r="1" spans="2:26" x14ac:dyDescent="0.3">
      <c r="H1" s="2"/>
      <c r="S1" s="2"/>
    </row>
    <row r="2" spans="2:26" ht="17.25" thickBot="1" x14ac:dyDescent="0.35">
      <c r="B2" s="1" t="s">
        <v>12</v>
      </c>
      <c r="H2" s="2"/>
      <c r="I2" s="1" t="s">
        <v>13</v>
      </c>
      <c r="S2" s="2"/>
      <c r="T2" s="3" t="s">
        <v>28</v>
      </c>
    </row>
    <row r="3" spans="2:26" ht="17.25" thickTop="1" x14ac:dyDescent="0.3">
      <c r="B3" s="7" t="s">
        <v>41</v>
      </c>
      <c r="C3" s="8"/>
      <c r="D3" s="8" t="s">
        <v>7</v>
      </c>
      <c r="E3" s="8"/>
      <c r="F3" s="9" t="s">
        <v>8</v>
      </c>
      <c r="H3" s="2"/>
      <c r="I3" s="13" t="s">
        <v>40</v>
      </c>
      <c r="J3" s="14"/>
      <c r="K3" s="15" t="s">
        <v>14</v>
      </c>
      <c r="S3" s="2"/>
      <c r="T3" s="1" t="s">
        <v>29</v>
      </c>
    </row>
    <row r="4" spans="2:26" ht="17.25" thickBot="1" x14ac:dyDescent="0.35">
      <c r="B4" s="10">
        <v>8</v>
      </c>
      <c r="C4" s="11"/>
      <c r="D4" s="11">
        <v>10000</v>
      </c>
      <c r="E4" s="11"/>
      <c r="F4" s="12">
        <v>14000</v>
      </c>
      <c r="H4" s="2"/>
      <c r="I4" s="10">
        <v>4</v>
      </c>
      <c r="J4" s="11"/>
      <c r="K4" s="12">
        <v>100000</v>
      </c>
      <c r="S4" s="2"/>
      <c r="T4" s="3" t="s">
        <v>30</v>
      </c>
    </row>
    <row r="5" spans="2:26" ht="17.25" thickTop="1" x14ac:dyDescent="0.3">
      <c r="H5" s="2"/>
      <c r="S5" s="2"/>
      <c r="T5" s="13" t="s">
        <v>41</v>
      </c>
      <c r="U5" s="14"/>
      <c r="V5" s="16" t="s">
        <v>43</v>
      </c>
      <c r="W5" s="14"/>
      <c r="X5" s="14" t="s">
        <v>7</v>
      </c>
      <c r="Y5" s="14"/>
      <c r="Z5" s="15" t="s">
        <v>8</v>
      </c>
    </row>
    <row r="6" spans="2:26" ht="17.25" thickBot="1" x14ac:dyDescent="0.35">
      <c r="B6" s="1" t="s">
        <v>9</v>
      </c>
      <c r="F6" s="1" t="s">
        <v>10</v>
      </c>
      <c r="H6" s="2"/>
      <c r="I6" s="1" t="s">
        <v>15</v>
      </c>
      <c r="S6" s="2"/>
      <c r="T6" s="10">
        <v>16</v>
      </c>
      <c r="U6" s="11"/>
      <c r="V6" s="11">
        <v>4</v>
      </c>
      <c r="W6" s="11"/>
      <c r="X6" s="11">
        <v>13000</v>
      </c>
      <c r="Y6" s="11"/>
      <c r="Z6" s="12">
        <v>17000</v>
      </c>
    </row>
    <row r="7" spans="2:26" ht="17.25" thickTop="1" x14ac:dyDescent="0.3">
      <c r="B7" s="6">
        <f>(F4-D4)/B4+D4</f>
        <v>10500</v>
      </c>
      <c r="F7" s="6">
        <f>(F4-D4)/B4*(B4-1)</f>
        <v>3500</v>
      </c>
      <c r="H7" s="2"/>
      <c r="I7" s="6">
        <f>K4*0.95/(I4-0.05)</f>
        <v>24050.632911392404</v>
      </c>
      <c r="S7" s="2"/>
    </row>
    <row r="8" spans="2:26" x14ac:dyDescent="0.3">
      <c r="H8" s="2"/>
      <c r="S8" s="2"/>
      <c r="T8" s="3" t="s">
        <v>31</v>
      </c>
      <c r="W8" s="3" t="s">
        <v>32</v>
      </c>
      <c r="Z8" s="3" t="s">
        <v>45</v>
      </c>
    </row>
    <row r="9" spans="2:26" x14ac:dyDescent="0.3">
      <c r="H9" s="2"/>
      <c r="S9" s="2"/>
      <c r="T9" s="6">
        <f>X6+(Z6-X6)/T6+Z11</f>
        <v>17377.049180327871</v>
      </c>
      <c r="W9" s="6">
        <f>(Z6-X6)/T6*(T6-1)</f>
        <v>3750</v>
      </c>
      <c r="Z9" s="6">
        <f>Z11*(T6-1)</f>
        <v>61905.737704918036</v>
      </c>
    </row>
    <row r="10" spans="2:26" x14ac:dyDescent="0.3">
      <c r="B10" s="1" t="s">
        <v>11</v>
      </c>
      <c r="H10" s="2"/>
      <c r="I10" s="1" t="s">
        <v>11</v>
      </c>
      <c r="S10" s="2"/>
      <c r="Z10" s="3" t="s">
        <v>44</v>
      </c>
    </row>
    <row r="11" spans="2:26" x14ac:dyDescent="0.3">
      <c r="B11" s="1" t="s">
        <v>0</v>
      </c>
      <c r="H11" s="2"/>
      <c r="I11" s="3" t="s">
        <v>18</v>
      </c>
      <c r="S11" s="2"/>
      <c r="T11" s="1" t="s">
        <v>11</v>
      </c>
      <c r="Z11" s="6">
        <f>(X6+(Z6-X6)/T6)*0.95*V6/T6/(1-0.95*V6/T6)</f>
        <v>4127.0491803278692</v>
      </c>
    </row>
    <row r="12" spans="2:26" x14ac:dyDescent="0.3">
      <c r="B12" s="1" t="s">
        <v>1</v>
      </c>
      <c r="H12" s="2"/>
      <c r="I12" s="3" t="s">
        <v>34</v>
      </c>
      <c r="S12" s="2"/>
      <c r="T12" s="3" t="s">
        <v>42</v>
      </c>
    </row>
    <row r="13" spans="2:26" x14ac:dyDescent="0.3">
      <c r="B13" s="3" t="s">
        <v>39</v>
      </c>
      <c r="H13" s="2"/>
      <c r="I13" s="3" t="s">
        <v>23</v>
      </c>
      <c r="S13" s="2"/>
      <c r="T13" s="3" t="s">
        <v>33</v>
      </c>
    </row>
    <row r="14" spans="2:26" x14ac:dyDescent="0.3">
      <c r="B14" s="1" t="s">
        <v>2</v>
      </c>
      <c r="H14" s="2"/>
      <c r="I14" s="3" t="s">
        <v>35</v>
      </c>
      <c r="S14" s="2"/>
      <c r="T14" s="3" t="s">
        <v>48</v>
      </c>
    </row>
    <row r="15" spans="2:26" x14ac:dyDescent="0.3">
      <c r="B15" s="1" t="s">
        <v>38</v>
      </c>
      <c r="H15" s="2"/>
      <c r="I15" s="3" t="s">
        <v>19</v>
      </c>
      <c r="S15" s="2"/>
      <c r="T15" s="3" t="s">
        <v>49</v>
      </c>
    </row>
    <row r="16" spans="2:26" x14ac:dyDescent="0.3">
      <c r="H16" s="2"/>
      <c r="I16" s="3" t="s">
        <v>36</v>
      </c>
      <c r="S16" s="2"/>
      <c r="T16" s="3" t="s">
        <v>47</v>
      </c>
    </row>
    <row r="17" spans="2:20" x14ac:dyDescent="0.3">
      <c r="H17" s="2"/>
      <c r="I17" s="3" t="s">
        <v>20</v>
      </c>
      <c r="S17" s="2"/>
      <c r="T17" s="3" t="s">
        <v>50</v>
      </c>
    </row>
    <row r="18" spans="2:20" x14ac:dyDescent="0.3">
      <c r="B18" s="1" t="s">
        <v>3</v>
      </c>
      <c r="H18" s="2"/>
      <c r="I18" s="3" t="s">
        <v>22</v>
      </c>
      <c r="S18" s="2"/>
      <c r="T18" s="3" t="s">
        <v>58</v>
      </c>
    </row>
    <row r="19" spans="2:20" x14ac:dyDescent="0.3">
      <c r="B19" s="1" t="s">
        <v>1</v>
      </c>
      <c r="H19" s="2"/>
      <c r="S19" s="2"/>
      <c r="T19" s="3" t="s">
        <v>46</v>
      </c>
    </row>
    <row r="20" spans="2:20" x14ac:dyDescent="0.3">
      <c r="B20" s="1" t="s">
        <v>4</v>
      </c>
      <c r="H20" s="2"/>
      <c r="S20" s="2"/>
      <c r="T20" s="3" t="s">
        <v>59</v>
      </c>
    </row>
    <row r="21" spans="2:20" x14ac:dyDescent="0.3">
      <c r="B21" s="1" t="s">
        <v>16</v>
      </c>
      <c r="H21" s="2"/>
      <c r="I21" s="3" t="s">
        <v>37</v>
      </c>
      <c r="S21" s="2"/>
      <c r="T21" s="3" t="s">
        <v>64</v>
      </c>
    </row>
    <row r="22" spans="2:20" x14ac:dyDescent="0.3">
      <c r="H22" s="2"/>
      <c r="I22" s="3" t="s">
        <v>21</v>
      </c>
      <c r="S22" s="2"/>
    </row>
    <row r="23" spans="2:20" x14ac:dyDescent="0.3">
      <c r="B23" s="1" t="s">
        <v>2</v>
      </c>
      <c r="H23" s="2"/>
      <c r="I23" s="3" t="s">
        <v>24</v>
      </c>
      <c r="S23" s="2"/>
      <c r="T23" s="3" t="s">
        <v>60</v>
      </c>
    </row>
    <row r="24" spans="2:20" x14ac:dyDescent="0.3">
      <c r="B24" s="1" t="s">
        <v>17</v>
      </c>
      <c r="H24" s="2"/>
      <c r="I24" s="3" t="s">
        <v>25</v>
      </c>
      <c r="S24" s="2"/>
      <c r="T24" s="3" t="s">
        <v>61</v>
      </c>
    </row>
    <row r="25" spans="2:20" x14ac:dyDescent="0.3">
      <c r="B25" s="1" t="s">
        <v>5</v>
      </c>
      <c r="H25" s="2"/>
      <c r="I25" s="3" t="s">
        <v>26</v>
      </c>
      <c r="S25" s="2"/>
      <c r="T25" s="3" t="s">
        <v>62</v>
      </c>
    </row>
    <row r="26" spans="2:20" x14ac:dyDescent="0.3">
      <c r="B26" s="1" t="s">
        <v>6</v>
      </c>
      <c r="H26" s="2"/>
      <c r="I26" s="3" t="s">
        <v>27</v>
      </c>
      <c r="S26" s="2"/>
      <c r="T26" s="3" t="s">
        <v>63</v>
      </c>
    </row>
    <row r="27" spans="2:20" x14ac:dyDescent="0.3">
      <c r="H27" s="2"/>
      <c r="I27" s="3" t="s">
        <v>57</v>
      </c>
      <c r="S27" s="2"/>
      <c r="T27" s="4" t="s">
        <v>52</v>
      </c>
    </row>
    <row r="28" spans="2:20" x14ac:dyDescent="0.3">
      <c r="H28" s="2"/>
      <c r="S28" s="2"/>
      <c r="T28" s="3" t="s">
        <v>51</v>
      </c>
    </row>
    <row r="29" spans="2:20" x14ac:dyDescent="0.3">
      <c r="H29" s="2"/>
      <c r="R29" s="5"/>
      <c r="T29" s="3" t="s">
        <v>53</v>
      </c>
    </row>
    <row r="30" spans="2:20" x14ac:dyDescent="0.3">
      <c r="H30" s="2"/>
      <c r="R30" s="5"/>
      <c r="T30" s="3" t="s">
        <v>54</v>
      </c>
    </row>
    <row r="31" spans="2:20" x14ac:dyDescent="0.3">
      <c r="H31" s="2"/>
      <c r="R31" s="5"/>
      <c r="T31" s="3" t="s">
        <v>55</v>
      </c>
    </row>
    <row r="32" spans="2:20" x14ac:dyDescent="0.3">
      <c r="H32" s="2"/>
      <c r="R32" s="5"/>
      <c r="T32" s="3" t="s">
        <v>56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재현 박</dc:creator>
  <cp:lastModifiedBy>재현 박</cp:lastModifiedBy>
  <dcterms:created xsi:type="dcterms:W3CDTF">2024-10-30T14:36:16Z</dcterms:created>
  <dcterms:modified xsi:type="dcterms:W3CDTF">2024-11-02T21:13:31Z</dcterms:modified>
</cp:coreProperties>
</file>