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eon\Desktop\"/>
    </mc:Choice>
  </mc:AlternateContent>
  <xr:revisionPtr revIDLastSave="0" documentId="13_ncr:1_{38680C86-1151-44DD-BE9C-2A9EE6056CEC}" xr6:coauthVersionLast="47" xr6:coauthVersionMax="47" xr10:uidLastSave="{00000000-0000-0000-0000-000000000000}"/>
  <bookViews>
    <workbookView xWindow="3525" yWindow="3465" windowWidth="19215" windowHeight="14280" xr2:uid="{BB7DD6CB-212B-4A8C-881B-8A2F6165788D}"/>
  </bookViews>
  <sheets>
    <sheet name="사용법" sheetId="5" r:id="rId1"/>
    <sheet name="계산기" sheetId="4" r:id="rId2"/>
    <sheet name="숙련도표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H11" i="5"/>
  <c r="H11" i="4"/>
  <c r="F19" i="5"/>
  <c r="F15" i="5"/>
  <c r="D15" i="5"/>
  <c r="D16" i="5" s="1"/>
  <c r="D17" i="5" s="1"/>
  <c r="D18" i="5" s="1"/>
  <c r="D19" i="5" s="1"/>
  <c r="D20" i="5" s="1"/>
  <c r="G15" i="5" s="1"/>
  <c r="C15" i="5"/>
  <c r="C16" i="5" s="1"/>
  <c r="C17" i="5" s="1"/>
  <c r="C18" i="5" s="1"/>
  <c r="C19" i="5" s="1"/>
  <c r="C20" i="5" s="1"/>
  <c r="G19" i="5" s="1"/>
  <c r="C15" i="4"/>
  <c r="C16" i="4" s="1"/>
  <c r="C17" i="4" s="1"/>
  <c r="D15" i="4"/>
  <c r="D16" i="4" s="1"/>
  <c r="D17" i="4" s="1"/>
  <c r="F15" i="4"/>
  <c r="H15" i="5" l="1"/>
  <c r="H19" i="5"/>
  <c r="D18" i="4"/>
  <c r="D19" i="4" s="1"/>
  <c r="D20" i="4" s="1"/>
  <c r="H15" i="4" s="1"/>
  <c r="C18" i="4"/>
  <c r="C19" i="4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5" i="2"/>
  <c r="E4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B20" i="2"/>
  <c r="C20" i="2"/>
  <c r="C18" i="2"/>
  <c r="B18" i="2"/>
  <c r="F19" i="4"/>
  <c r="C20" i="4" l="1"/>
  <c r="G19" i="4" s="1"/>
  <c r="H19" i="4" l="1"/>
</calcChain>
</file>

<file path=xl/sharedStrings.xml><?xml version="1.0" encoding="utf-8"?>
<sst xmlns="http://schemas.openxmlformats.org/spreadsheetml/2006/main" count="103" uniqueCount="47">
  <si>
    <t>숙련도표</t>
    <phoneticPr fontId="2" type="noConversion"/>
  </si>
  <si>
    <t>구분</t>
    <phoneticPr fontId="2" type="noConversion"/>
  </si>
  <si>
    <t>랭크</t>
    <phoneticPr fontId="2" type="noConversion"/>
  </si>
  <si>
    <t>연성</t>
    <phoneticPr fontId="2" type="noConversion"/>
  </si>
  <si>
    <t>비고</t>
    <phoneticPr fontId="2" type="noConversion"/>
  </si>
  <si>
    <t>연성전</t>
    <phoneticPr fontId="2" type="noConversion"/>
  </si>
  <si>
    <t>연성후</t>
    <phoneticPr fontId="2" type="noConversion"/>
  </si>
  <si>
    <t>누계(전)</t>
    <phoneticPr fontId="2" type="noConversion"/>
  </si>
  <si>
    <t>누계(후)</t>
    <phoneticPr fontId="2" type="noConversion"/>
  </si>
  <si>
    <t>검술</t>
    <phoneticPr fontId="2" type="noConversion"/>
  </si>
  <si>
    <t>Y</t>
    <phoneticPr fontId="2" type="noConversion"/>
  </si>
  <si>
    <t>돌격</t>
    <phoneticPr fontId="2" type="noConversion"/>
  </si>
  <si>
    <t>방어</t>
    <phoneticPr fontId="2" type="noConversion"/>
  </si>
  <si>
    <t>총격</t>
    <phoneticPr fontId="2" type="noConversion"/>
  </si>
  <si>
    <t>전술</t>
    <phoneticPr fontId="2" type="noConversion"/>
  </si>
  <si>
    <t>계산</t>
    <phoneticPr fontId="2" type="noConversion"/>
  </si>
  <si>
    <t>현재</t>
    <phoneticPr fontId="2" type="noConversion"/>
  </si>
  <si>
    <t>남은시간</t>
    <phoneticPr fontId="2" type="noConversion"/>
  </si>
  <si>
    <t>종료시간</t>
    <phoneticPr fontId="2" type="noConversion"/>
  </si>
  <si>
    <t>숙련도</t>
    <phoneticPr fontId="2" type="noConversion"/>
  </si>
  <si>
    <t>업</t>
    <phoneticPr fontId="2" type="noConversion"/>
  </si>
  <si>
    <t>필요</t>
    <phoneticPr fontId="2" type="noConversion"/>
  </si>
  <si>
    <t>총계</t>
    <phoneticPr fontId="2" type="noConversion"/>
  </si>
  <si>
    <t>시간(초)</t>
    <phoneticPr fontId="2" type="noConversion"/>
  </si>
  <si>
    <t>시간(분)</t>
    <phoneticPr fontId="2" type="noConversion"/>
  </si>
  <si>
    <t>시간(시)</t>
    <phoneticPr fontId="2" type="noConversion"/>
  </si>
  <si>
    <t>연성여부</t>
    <phoneticPr fontId="2" type="noConversion"/>
  </si>
  <si>
    <t>Y</t>
  </si>
  <si>
    <t>N</t>
    <phoneticPr fontId="2" type="noConversion"/>
  </si>
  <si>
    <t>랭크 상태</t>
    <phoneticPr fontId="2" type="noConversion"/>
  </si>
  <si>
    <t>목표랭크</t>
    <phoneticPr fontId="2" type="noConversion"/>
  </si>
  <si>
    <t>스킬</t>
    <phoneticPr fontId="2" type="noConversion"/>
  </si>
  <si>
    <t>레벨(현재)</t>
    <phoneticPr fontId="2" type="noConversion"/>
  </si>
  <si>
    <t>필요숙련도</t>
    <phoneticPr fontId="2" type="noConversion"/>
  </si>
  <si>
    <t>필요(턴)</t>
    <phoneticPr fontId="2" type="noConversion"/>
  </si>
  <si>
    <t>숙련도(턴)</t>
    <phoneticPr fontId="2" type="noConversion"/>
  </si>
  <si>
    <t>1턴당(초)</t>
    <phoneticPr fontId="2" type="noConversion"/>
  </si>
  <si>
    <t>필요턴수</t>
    <phoneticPr fontId="2" type="noConversion"/>
  </si>
  <si>
    <t>완료</t>
    <phoneticPr fontId="2" type="noConversion"/>
  </si>
  <si>
    <t>방어</t>
  </si>
  <si>
    <t>소모턴</t>
    <phoneticPr fontId="2" type="noConversion"/>
  </si>
  <si>
    <t>Final</t>
    <phoneticPr fontId="2" type="noConversion"/>
  </si>
  <si>
    <t>Next</t>
    <phoneticPr fontId="2" type="noConversion"/>
  </si>
  <si>
    <t>NEXT</t>
    <phoneticPr fontId="2" type="noConversion"/>
  </si>
  <si>
    <t>N</t>
  </si>
  <si>
    <t>←다음레벨</t>
    <phoneticPr fontId="2" type="noConversion"/>
  </si>
  <si>
    <t>←목표레벨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</si>
</sst>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_-* #,##0.0_-;\-* #,##0.0_-;_-* &quot;-&quot;_-;_-@_-"/>
    <numFmt numFmtId="177" formatCode="mm\/dd\ hh:mm"/>
    <numFmt numFmtId="178" formatCode="hh:mm;@"/>
    <numFmt numFmtId="179" formatCode="mm\/dd\ hh:mm:ss"/>
    <numFmt numFmtId="180" formatCode="0_);[Red]\(0\)"/>
    <numFmt numFmtId="181" formatCode="0.0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1" xfId="1" applyNumberFormat="1" applyFont="1" applyFill="1" applyBorder="1">
      <alignment vertical="center"/>
    </xf>
    <xf numFmtId="179" fontId="0" fillId="0" borderId="0" xfId="0" applyNumberFormat="1">
      <alignment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0" fontId="3" fillId="4" borderId="1" xfId="0" applyFont="1" applyFill="1" applyBorder="1">
      <alignment vertical="center"/>
    </xf>
    <xf numFmtId="41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3" borderId="0" xfId="0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171450</xdr:rowOff>
    </xdr:from>
    <xdr:to>
      <xdr:col>5</xdr:col>
      <xdr:colOff>257175</xdr:colOff>
      <xdr:row>8</xdr:row>
      <xdr:rowOff>57150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55F06BF-DBE3-9367-7ADF-4DEF5DFD4363}"/>
            </a:ext>
          </a:extLst>
        </xdr:cNvPr>
        <xdr:cNvSpPr/>
      </xdr:nvSpPr>
      <xdr:spPr>
        <a:xfrm>
          <a:off x="190501" y="171450"/>
          <a:ext cx="3124199" cy="1676400"/>
        </a:xfrm>
        <a:prstGeom prst="rect">
          <a:avLst/>
        </a:prstGeom>
        <a:solidFill>
          <a:srgbClr val="0070C0">
            <a:alpha val="18000"/>
          </a:srgbClr>
        </a:solidFill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ko-KR" altLang="en-US" sz="1100" b="1" kern="1200">
              <a:solidFill>
                <a:srgbClr val="FF0000"/>
              </a:solidFill>
            </a:rPr>
            <a:t>① 현재 랭크를 입력</a:t>
          </a:r>
        </a:p>
      </xdr:txBody>
    </xdr:sp>
    <xdr:clientData/>
  </xdr:twoCellAnchor>
  <xdr:twoCellAnchor>
    <xdr:from>
      <xdr:col>0</xdr:col>
      <xdr:colOff>180976</xdr:colOff>
      <xdr:row>8</xdr:row>
      <xdr:rowOff>123824</xdr:rowOff>
    </xdr:from>
    <xdr:to>
      <xdr:col>4</xdr:col>
      <xdr:colOff>238125</xdr:colOff>
      <xdr:row>11</xdr:row>
      <xdr:rowOff>85725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27CFAF13-88AB-A134-5159-9F6C8F8C03B3}"/>
            </a:ext>
          </a:extLst>
        </xdr:cNvPr>
        <xdr:cNvSpPr/>
      </xdr:nvSpPr>
      <xdr:spPr>
        <a:xfrm>
          <a:off x="180976" y="1914524"/>
          <a:ext cx="2533649" cy="590551"/>
        </a:xfrm>
        <a:prstGeom prst="rect">
          <a:avLst/>
        </a:prstGeom>
        <a:solidFill>
          <a:srgbClr val="0070C0">
            <a:alpha val="18000"/>
          </a:srgbClr>
        </a:solidFill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ko-KR" altLang="en-US" sz="1100" b="1" kern="1200">
              <a:solidFill>
                <a:srgbClr val="FF0000"/>
              </a:solidFill>
            </a:rPr>
            <a:t>② 목표 입력</a:t>
          </a:r>
        </a:p>
      </xdr:txBody>
    </xdr:sp>
    <xdr:clientData/>
  </xdr:twoCellAnchor>
  <xdr:twoCellAnchor>
    <xdr:from>
      <xdr:col>0</xdr:col>
      <xdr:colOff>219077</xdr:colOff>
      <xdr:row>11</xdr:row>
      <xdr:rowOff>161924</xdr:rowOff>
    </xdr:from>
    <xdr:to>
      <xdr:col>4</xdr:col>
      <xdr:colOff>19051</xdr:colOff>
      <xdr:row>14</xdr:row>
      <xdr:rowOff>57150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D919BAF3-CB94-8467-159A-C400E0D779F2}"/>
            </a:ext>
          </a:extLst>
        </xdr:cNvPr>
        <xdr:cNvSpPr/>
      </xdr:nvSpPr>
      <xdr:spPr>
        <a:xfrm>
          <a:off x="219077" y="2581274"/>
          <a:ext cx="2276474" cy="523876"/>
        </a:xfrm>
        <a:prstGeom prst="rect">
          <a:avLst/>
        </a:prstGeom>
        <a:solidFill>
          <a:srgbClr val="0070C0">
            <a:alpha val="18000"/>
          </a:srgbClr>
        </a:solidFill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lang="ko-KR" altLang="en-US" sz="1100" b="1" kern="1200">
              <a:solidFill>
                <a:srgbClr val="FF0000"/>
              </a:solidFill>
            </a:rPr>
            <a:t>③ 현재 숙련도 입력</a:t>
          </a:r>
        </a:p>
      </xdr:txBody>
    </xdr:sp>
    <xdr:clientData/>
  </xdr:twoCellAnchor>
  <xdr:twoCellAnchor>
    <xdr:from>
      <xdr:col>8</xdr:col>
      <xdr:colOff>266699</xdr:colOff>
      <xdr:row>0</xdr:row>
      <xdr:rowOff>180973</xdr:rowOff>
    </xdr:from>
    <xdr:to>
      <xdr:col>11</xdr:col>
      <xdr:colOff>514349</xdr:colOff>
      <xdr:row>26</xdr:row>
      <xdr:rowOff>66674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97980DFE-3C13-A666-F4AB-56326E943559}"/>
            </a:ext>
          </a:extLst>
        </xdr:cNvPr>
        <xdr:cNvSpPr/>
      </xdr:nvSpPr>
      <xdr:spPr>
        <a:xfrm>
          <a:off x="6391274" y="180973"/>
          <a:ext cx="1914525" cy="5448301"/>
        </a:xfrm>
        <a:prstGeom prst="rect">
          <a:avLst/>
        </a:prstGeom>
        <a:solidFill>
          <a:srgbClr val="0070C0">
            <a:alpha val="18000"/>
          </a:srgbClr>
        </a:solidFill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ko-KR" altLang="en-US" sz="1100" b="1" kern="1200">
              <a:solidFill>
                <a:srgbClr val="FF0000"/>
              </a:solidFill>
            </a:rPr>
            <a:t>④ </a:t>
          </a:r>
          <a:r>
            <a:rPr lang="en-US" altLang="ko-KR" sz="1100" b="1" kern="1200">
              <a:solidFill>
                <a:srgbClr val="FF0000"/>
              </a:solidFill>
            </a:rPr>
            <a:t>50</a:t>
          </a:r>
          <a:r>
            <a:rPr lang="ko-KR" altLang="en-US" sz="1100" b="1" kern="1200">
              <a:solidFill>
                <a:srgbClr val="FF0000"/>
              </a:solidFill>
            </a:rPr>
            <a:t>씩 오르는 </a:t>
          </a:r>
          <a:endParaRPr lang="en-US" altLang="ko-KR" sz="1100" b="1" kern="1200">
            <a:solidFill>
              <a:srgbClr val="FF0000"/>
            </a:solidFill>
          </a:endParaRPr>
        </a:p>
        <a:p>
          <a:pPr algn="r"/>
          <a:r>
            <a:rPr lang="ko-KR" altLang="en-US" sz="1100" b="1" kern="1200">
              <a:solidFill>
                <a:srgbClr val="FF0000"/>
              </a:solidFill>
            </a:rPr>
            <a:t>소요턴수 입력</a:t>
          </a:r>
          <a:endParaRPr lang="en-US" altLang="ko-KR" sz="1100" b="1" kern="1200">
            <a:solidFill>
              <a:srgbClr val="FF0000"/>
            </a:solidFill>
          </a:endParaRPr>
        </a:p>
        <a:p>
          <a:pPr algn="r"/>
          <a:r>
            <a:rPr lang="en-US" altLang="ko-KR" sz="1100" b="1" kern="1200">
              <a:solidFill>
                <a:srgbClr val="FF0000"/>
              </a:solidFill>
            </a:rPr>
            <a:t>(</a:t>
          </a:r>
          <a:r>
            <a:rPr lang="ko-KR" altLang="en-US" sz="1100" b="1" kern="1200">
              <a:solidFill>
                <a:srgbClr val="FF0000"/>
              </a:solidFill>
            </a:rPr>
            <a:t>연속입력</a:t>
          </a:r>
          <a:r>
            <a:rPr lang="en-US" altLang="ko-KR" sz="1100" b="1" kern="1200">
              <a:solidFill>
                <a:srgbClr val="FF0000"/>
              </a:solidFill>
            </a:rPr>
            <a:t>)</a:t>
          </a:r>
          <a:endParaRPr lang="ko-KR" altLang="en-US" sz="1100" b="1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A3A0-ABBB-4A39-99D1-F68B3135C865}">
  <dimension ref="B1:J26"/>
  <sheetViews>
    <sheetView tabSelected="1" workbookViewId="0">
      <selection activeCell="M6" sqref="M6"/>
    </sheetView>
  </sheetViews>
  <sheetFormatPr defaultRowHeight="16.5" x14ac:dyDescent="0.3"/>
  <cols>
    <col min="1" max="1" width="3.875" customWidth="1"/>
    <col min="3" max="3" width="10.75" customWidth="1"/>
    <col min="4" max="4" width="8.875" customWidth="1"/>
    <col min="5" max="5" width="7.625" customWidth="1"/>
    <col min="6" max="6" width="12.375" customWidth="1"/>
    <col min="7" max="7" width="13.125" customWidth="1"/>
    <col min="8" max="8" width="14.75" customWidth="1"/>
    <col min="9" max="9" width="3.875" customWidth="1"/>
  </cols>
  <sheetData>
    <row r="1" spans="2:10" ht="19.5" customHeight="1" x14ac:dyDescent="0.3"/>
    <row r="2" spans="2:10" ht="19.5" customHeight="1" x14ac:dyDescent="0.3">
      <c r="B2" s="23" t="s">
        <v>29</v>
      </c>
      <c r="C2" s="23"/>
      <c r="D2" s="23"/>
      <c r="E2" s="23"/>
      <c r="J2" s="4" t="s">
        <v>40</v>
      </c>
    </row>
    <row r="3" spans="2:10" ht="19.5" customHeight="1" x14ac:dyDescent="0.3">
      <c r="B3" s="1" t="s">
        <v>1</v>
      </c>
      <c r="C3" s="1" t="s">
        <v>2</v>
      </c>
      <c r="D3" s="1" t="s">
        <v>3</v>
      </c>
      <c r="E3" s="1" t="s">
        <v>4</v>
      </c>
      <c r="G3" s="2"/>
      <c r="H3" s="2"/>
      <c r="I3" s="2"/>
      <c r="J3" s="4">
        <v>3</v>
      </c>
    </row>
    <row r="4" spans="2:10" x14ac:dyDescent="0.3">
      <c r="B4" s="25" t="s">
        <v>9</v>
      </c>
      <c r="C4" s="26">
        <v>16</v>
      </c>
      <c r="D4" s="25" t="s">
        <v>27</v>
      </c>
      <c r="E4" s="26" t="s">
        <v>38</v>
      </c>
      <c r="G4" s="2"/>
      <c r="H4" s="2"/>
      <c r="I4" s="2"/>
      <c r="J4" s="4">
        <v>3</v>
      </c>
    </row>
    <row r="5" spans="2:10" x14ac:dyDescent="0.3">
      <c r="B5" s="25" t="s">
        <v>11</v>
      </c>
      <c r="C5" s="26">
        <v>15</v>
      </c>
      <c r="D5" s="25" t="s">
        <v>27</v>
      </c>
      <c r="E5" s="26" t="s">
        <v>38</v>
      </c>
      <c r="G5" s="2"/>
      <c r="H5" s="2"/>
      <c r="I5" s="2"/>
      <c r="J5" s="4">
        <v>3</v>
      </c>
    </row>
    <row r="6" spans="2:10" x14ac:dyDescent="0.3">
      <c r="B6" s="25" t="s">
        <v>12</v>
      </c>
      <c r="C6" s="26">
        <v>15</v>
      </c>
      <c r="D6" s="25" t="s">
        <v>27</v>
      </c>
      <c r="E6" s="26" t="s">
        <v>38</v>
      </c>
      <c r="G6" s="2"/>
      <c r="H6" s="2"/>
      <c r="I6" s="2"/>
      <c r="J6" s="4">
        <v>3</v>
      </c>
    </row>
    <row r="7" spans="2:10" x14ac:dyDescent="0.3">
      <c r="B7" s="25" t="s">
        <v>13</v>
      </c>
      <c r="C7" s="26">
        <v>15</v>
      </c>
      <c r="D7" s="25" t="s">
        <v>27</v>
      </c>
      <c r="E7" s="26" t="s">
        <v>38</v>
      </c>
      <c r="G7" s="2"/>
      <c r="H7" s="2"/>
      <c r="I7" s="2"/>
      <c r="J7" s="4">
        <v>3</v>
      </c>
    </row>
    <row r="8" spans="2:10" x14ac:dyDescent="0.3">
      <c r="B8" s="25" t="s">
        <v>14</v>
      </c>
      <c r="C8" s="26">
        <v>15</v>
      </c>
      <c r="D8" s="25" t="s">
        <v>27</v>
      </c>
      <c r="E8" s="26" t="s">
        <v>38</v>
      </c>
      <c r="G8" s="2"/>
      <c r="H8" s="2"/>
      <c r="I8" s="2"/>
      <c r="J8" s="4">
        <v>3</v>
      </c>
    </row>
    <row r="9" spans="2:10" x14ac:dyDescent="0.3">
      <c r="B9" s="14"/>
      <c r="C9" s="14"/>
      <c r="D9" s="14"/>
      <c r="H9" s="2"/>
      <c r="I9" s="2"/>
      <c r="J9" s="4"/>
    </row>
    <row r="10" spans="2:10" x14ac:dyDescent="0.3">
      <c r="B10" s="1" t="s">
        <v>31</v>
      </c>
      <c r="C10" s="1" t="s">
        <v>30</v>
      </c>
      <c r="F10" s="1" t="s">
        <v>1</v>
      </c>
      <c r="G10" s="1" t="s">
        <v>36</v>
      </c>
      <c r="H10" s="19" t="s">
        <v>37</v>
      </c>
      <c r="I10" s="2"/>
      <c r="J10" s="4"/>
    </row>
    <row r="11" spans="2:10" x14ac:dyDescent="0.3">
      <c r="B11" s="5" t="s">
        <v>39</v>
      </c>
      <c r="C11" s="16">
        <v>5</v>
      </c>
      <c r="F11" s="18" t="s">
        <v>35</v>
      </c>
      <c r="G11" s="6">
        <v>7.88</v>
      </c>
      <c r="H11" s="22">
        <f>IFERROR(AVERAGE(J:J),3)</f>
        <v>3</v>
      </c>
      <c r="I11" s="2"/>
      <c r="J11" s="4"/>
    </row>
    <row r="12" spans="2:10" x14ac:dyDescent="0.3">
      <c r="I12" s="2"/>
      <c r="J12" s="4"/>
    </row>
    <row r="13" spans="2:10" x14ac:dyDescent="0.3">
      <c r="B13" s="1" t="s">
        <v>1</v>
      </c>
      <c r="C13" s="1" t="s">
        <v>15</v>
      </c>
      <c r="D13" s="1" t="s">
        <v>43</v>
      </c>
      <c r="F13" s="1" t="s">
        <v>42</v>
      </c>
      <c r="G13" s="27" t="s">
        <v>45</v>
      </c>
      <c r="I13" s="2"/>
      <c r="J13" s="4"/>
    </row>
    <row r="14" spans="2:10" x14ac:dyDescent="0.3">
      <c r="B14" s="10" t="s">
        <v>16</v>
      </c>
      <c r="C14" s="11">
        <v>0</v>
      </c>
      <c r="D14" s="4"/>
      <c r="F14" s="1" t="s">
        <v>16</v>
      </c>
      <c r="G14" s="1" t="s">
        <v>17</v>
      </c>
      <c r="H14" s="1" t="s">
        <v>43</v>
      </c>
      <c r="I14" s="2"/>
      <c r="J14" s="4"/>
    </row>
    <row r="15" spans="2:10" x14ac:dyDescent="0.3">
      <c r="B15" s="3" t="s">
        <v>20</v>
      </c>
      <c r="C15" s="6">
        <f>IF(VLOOKUP(B11,$B$4:$D$8,3,0)=숙련도표!G4,VLOOKUP(사용법!C11,숙련도표!$A$3:$E$19,4,0)-VLOOKUP(VLOOKUP(사용법!B11,사용법!$B$4:$C$8,2,0),숙련도표!$A$3:$E$19,4,0),IF(VLOOKUP(B11,$B$4:$D$8,3,0)=숙련도표!G3,VLOOKUP(사용법!C11,숙련도표!$A$3:$E$19,5,0)-VLOOKUP(VLOOKUP(사용법!B11,사용법!$B$4:$C$8,2,0),숙련도표!$A$3:$E$19,5,0),""))</f>
        <v>-78800</v>
      </c>
      <c r="D15" s="6">
        <f>IF(VLOOKUP(B11,$B$4:$D$8,3,0)=숙련도표!G3,VLOOKUP(VLOOKUP(사용법!B11,사용법!B4:C8,2,0),숙련도표!$A$3:$C$19,3,0),VLOOKUP(VLOOKUP(B11,$B$4:$C$8,2,0),숙련도표!$A$3:$C$19,2,0))</f>
        <v>18000</v>
      </c>
      <c r="F15" s="7">
        <f ca="1">NOW()</f>
        <v>45636.797397569448</v>
      </c>
      <c r="G15" s="8">
        <f>D20/24</f>
        <v>9.8500000000000018E-2</v>
      </c>
      <c r="H15" s="21">
        <f ca="1">F15+G15</f>
        <v>45636.895897569448</v>
      </c>
      <c r="I15" s="2"/>
      <c r="J15" s="4"/>
    </row>
    <row r="16" spans="2:10" x14ac:dyDescent="0.3">
      <c r="B16" s="3" t="s">
        <v>21</v>
      </c>
      <c r="C16" s="20">
        <f>IF(C15-C14&lt;0,0,C15-C14)</f>
        <v>0</v>
      </c>
      <c r="D16" s="20">
        <f>D15-C14</f>
        <v>18000</v>
      </c>
      <c r="I16" s="2"/>
      <c r="J16" s="4"/>
    </row>
    <row r="17" spans="2:10" x14ac:dyDescent="0.3">
      <c r="B17" s="3" t="s">
        <v>34</v>
      </c>
      <c r="C17" s="6">
        <f>C16/C21</f>
        <v>0</v>
      </c>
      <c r="D17" s="6">
        <f>D16/C21</f>
        <v>360</v>
      </c>
      <c r="F17" s="1" t="s">
        <v>41</v>
      </c>
      <c r="G17" s="27" t="s">
        <v>46</v>
      </c>
      <c r="I17" s="2"/>
      <c r="J17" s="4"/>
    </row>
    <row r="18" spans="2:10" x14ac:dyDescent="0.3">
      <c r="B18" s="3" t="s">
        <v>23</v>
      </c>
      <c r="C18" s="6">
        <f>C17*G11*H11</f>
        <v>0</v>
      </c>
      <c r="D18" s="6">
        <f>D17*G11*H11</f>
        <v>8510.4000000000015</v>
      </c>
      <c r="F18" s="1" t="s">
        <v>16</v>
      </c>
      <c r="G18" s="1" t="s">
        <v>17</v>
      </c>
      <c r="H18" s="1" t="s">
        <v>18</v>
      </c>
      <c r="I18" s="2"/>
      <c r="J18" s="4"/>
    </row>
    <row r="19" spans="2:10" x14ac:dyDescent="0.3">
      <c r="B19" s="3" t="s">
        <v>24</v>
      </c>
      <c r="C19" s="6">
        <f>C18/60</f>
        <v>0</v>
      </c>
      <c r="D19" s="6">
        <f>D18/60</f>
        <v>141.84000000000003</v>
      </c>
      <c r="F19" s="7">
        <f ca="1">NOW()</f>
        <v>45636.797397569448</v>
      </c>
      <c r="G19" s="8">
        <f>C20/24</f>
        <v>0</v>
      </c>
      <c r="H19" s="9">
        <f ca="1">F19+G19</f>
        <v>45636.797397569448</v>
      </c>
      <c r="I19" s="2"/>
      <c r="J19" s="4"/>
    </row>
    <row r="20" spans="2:10" x14ac:dyDescent="0.3">
      <c r="B20" s="3" t="s">
        <v>25</v>
      </c>
      <c r="C20" s="6">
        <f>C19/60</f>
        <v>0</v>
      </c>
      <c r="D20" s="6">
        <f>D19/60</f>
        <v>2.3640000000000003</v>
      </c>
      <c r="I20" s="2"/>
      <c r="J20" s="4"/>
    </row>
    <row r="21" spans="2:10" x14ac:dyDescent="0.3">
      <c r="B21" s="3" t="s">
        <v>19</v>
      </c>
      <c r="C21" s="6">
        <v>50</v>
      </c>
      <c r="D21" s="6"/>
      <c r="I21" s="2"/>
      <c r="J21" s="4"/>
    </row>
    <row r="22" spans="2:10" x14ac:dyDescent="0.3">
      <c r="I22" s="2"/>
      <c r="J22" s="4"/>
    </row>
    <row r="23" spans="2:10" x14ac:dyDescent="0.3">
      <c r="I23" s="2"/>
      <c r="J23" s="4"/>
    </row>
    <row r="24" spans="2:10" x14ac:dyDescent="0.3">
      <c r="I24" s="2"/>
      <c r="J24" s="4"/>
    </row>
    <row r="25" spans="2:10" x14ac:dyDescent="0.3">
      <c r="J25" s="4"/>
    </row>
    <row r="26" spans="2:10" x14ac:dyDescent="0.3">
      <c r="J26" s="4"/>
    </row>
  </sheetData>
  <mergeCells count="1">
    <mergeCell ref="B2:E2"/>
  </mergeCells>
  <phoneticPr fontId="2" type="noConversion"/>
  <dataValidations count="1">
    <dataValidation type="list" allowBlank="1" showInputMessage="1" showErrorMessage="1" sqref="B11" xr:uid="{1887BBA5-0989-4FBA-9DC9-C4997DD34D65}">
      <formula1>$B$4:$B$8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3F158-1137-488B-8887-09A76703640B}">
          <x14:formula1>
            <xm:f>숙련도표!$A$3:$A$19</xm:f>
          </x14:formula1>
          <xm:sqref>C11 C4:C8</xm:sqref>
        </x14:dataValidation>
        <x14:dataValidation type="list" allowBlank="1" showInputMessage="1" showErrorMessage="1" xr:uid="{61A55BC1-F5AB-4EAF-9BF6-DF0975621C03}">
          <x14:formula1>
            <xm:f>숙련도표!$G$3:$G$4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633C-DEDA-41B6-A975-91685017E8A5}">
  <sheetPr>
    <tabColor rgb="FFFFFF00"/>
  </sheetPr>
  <dimension ref="B1:J26"/>
  <sheetViews>
    <sheetView workbookViewId="0">
      <selection activeCell="F8" sqref="F8"/>
    </sheetView>
  </sheetViews>
  <sheetFormatPr defaultRowHeight="16.5" x14ac:dyDescent="0.3"/>
  <cols>
    <col min="1" max="1" width="3.875" customWidth="1"/>
    <col min="3" max="3" width="10.75" customWidth="1"/>
    <col min="4" max="4" width="8.875" customWidth="1"/>
    <col min="5" max="5" width="7.625" customWidth="1"/>
    <col min="6" max="6" width="12.375" customWidth="1"/>
    <col min="7" max="7" width="13.125" customWidth="1"/>
    <col min="8" max="8" width="14.75" customWidth="1"/>
    <col min="9" max="9" width="3.875" customWidth="1"/>
  </cols>
  <sheetData>
    <row r="1" spans="2:10" ht="19.5" customHeight="1" x14ac:dyDescent="0.3"/>
    <row r="2" spans="2:10" ht="19.5" customHeight="1" x14ac:dyDescent="0.3">
      <c r="B2" s="23" t="s">
        <v>29</v>
      </c>
      <c r="C2" s="23"/>
      <c r="D2" s="23"/>
      <c r="E2" s="23"/>
      <c r="J2" s="4" t="s">
        <v>40</v>
      </c>
    </row>
    <row r="3" spans="2:10" ht="19.5" customHeight="1" x14ac:dyDescent="0.3">
      <c r="B3" s="1" t="s">
        <v>1</v>
      </c>
      <c r="C3" s="1" t="s">
        <v>2</v>
      </c>
      <c r="D3" s="1" t="s">
        <v>3</v>
      </c>
      <c r="E3" s="1" t="s">
        <v>4</v>
      </c>
      <c r="G3" s="2"/>
      <c r="H3" s="2"/>
      <c r="I3" s="2"/>
      <c r="J3" s="4">
        <v>3</v>
      </c>
    </row>
    <row r="4" spans="2:10" x14ac:dyDescent="0.3">
      <c r="B4" s="25" t="s">
        <v>9</v>
      </c>
      <c r="C4" s="26">
        <v>1</v>
      </c>
      <c r="D4" s="25" t="s">
        <v>44</v>
      </c>
      <c r="E4" s="26"/>
      <c r="G4" s="2"/>
      <c r="H4" s="2"/>
      <c r="I4" s="2"/>
      <c r="J4" s="4">
        <v>3</v>
      </c>
    </row>
    <row r="5" spans="2:10" x14ac:dyDescent="0.3">
      <c r="B5" s="25" t="s">
        <v>11</v>
      </c>
      <c r="C5" s="26">
        <v>1</v>
      </c>
      <c r="D5" s="25" t="s">
        <v>44</v>
      </c>
      <c r="E5" s="26"/>
      <c r="G5" s="2"/>
      <c r="H5" s="2"/>
      <c r="I5" s="2"/>
      <c r="J5" s="4">
        <v>3</v>
      </c>
    </row>
    <row r="6" spans="2:10" x14ac:dyDescent="0.3">
      <c r="B6" s="25" t="s">
        <v>12</v>
      </c>
      <c r="C6" s="26">
        <v>1</v>
      </c>
      <c r="D6" s="25" t="s">
        <v>44</v>
      </c>
      <c r="E6" s="26"/>
      <c r="G6" s="2"/>
      <c r="H6" s="2"/>
      <c r="I6" s="2"/>
      <c r="J6" s="4">
        <v>3</v>
      </c>
    </row>
    <row r="7" spans="2:10" x14ac:dyDescent="0.3">
      <c r="B7" s="25" t="s">
        <v>13</v>
      </c>
      <c r="C7" s="26">
        <v>1</v>
      </c>
      <c r="D7" s="25" t="s">
        <v>44</v>
      </c>
      <c r="E7" s="26"/>
      <c r="G7" s="2"/>
      <c r="H7" s="2"/>
      <c r="I7" s="2"/>
      <c r="J7" s="4">
        <v>3</v>
      </c>
    </row>
    <row r="8" spans="2:10" x14ac:dyDescent="0.3">
      <c r="B8" s="25" t="s">
        <v>14</v>
      </c>
      <c r="C8" s="26">
        <v>1</v>
      </c>
      <c r="D8" s="25" t="s">
        <v>44</v>
      </c>
      <c r="E8" s="26"/>
      <c r="G8" s="2"/>
      <c r="H8" s="2"/>
      <c r="I8" s="2"/>
      <c r="J8" s="4">
        <v>3</v>
      </c>
    </row>
    <row r="9" spans="2:10" x14ac:dyDescent="0.3">
      <c r="B9" s="14"/>
      <c r="C9" s="14"/>
      <c r="D9" s="14"/>
      <c r="H9" s="2"/>
      <c r="I9" s="2"/>
      <c r="J9" s="4"/>
    </row>
    <row r="10" spans="2:10" x14ac:dyDescent="0.3">
      <c r="B10" s="1" t="s">
        <v>31</v>
      </c>
      <c r="C10" s="1" t="s">
        <v>30</v>
      </c>
      <c r="F10" s="1" t="s">
        <v>1</v>
      </c>
      <c r="G10" s="1" t="s">
        <v>36</v>
      </c>
      <c r="H10" s="19" t="s">
        <v>37</v>
      </c>
      <c r="I10" s="2"/>
      <c r="J10" s="4"/>
    </row>
    <row r="11" spans="2:10" x14ac:dyDescent="0.3">
      <c r="B11" s="5" t="s">
        <v>39</v>
      </c>
      <c r="C11" s="16">
        <v>15</v>
      </c>
      <c r="F11" s="18" t="s">
        <v>35</v>
      </c>
      <c r="G11" s="6">
        <v>7.88</v>
      </c>
      <c r="H11" s="22">
        <f>IFERROR(AVERAGE(J:J),3)</f>
        <v>3</v>
      </c>
      <c r="I11" s="2"/>
      <c r="J11" s="4"/>
    </row>
    <row r="12" spans="2:10" x14ac:dyDescent="0.3">
      <c r="I12" s="2"/>
      <c r="J12" s="4"/>
    </row>
    <row r="13" spans="2:10" x14ac:dyDescent="0.3">
      <c r="B13" s="1" t="s">
        <v>1</v>
      </c>
      <c r="C13" s="1" t="s">
        <v>15</v>
      </c>
      <c r="D13" s="1" t="s">
        <v>43</v>
      </c>
      <c r="F13" s="1" t="s">
        <v>42</v>
      </c>
      <c r="I13" s="2"/>
      <c r="J13" s="4"/>
    </row>
    <row r="14" spans="2:10" x14ac:dyDescent="0.3">
      <c r="B14" s="10" t="s">
        <v>16</v>
      </c>
      <c r="C14" s="11">
        <v>0</v>
      </c>
      <c r="D14" s="4"/>
      <c r="F14" s="1" t="s">
        <v>16</v>
      </c>
      <c r="G14" s="1" t="s">
        <v>17</v>
      </c>
      <c r="H14" s="1" t="s">
        <v>43</v>
      </c>
      <c r="I14" s="2"/>
      <c r="J14" s="4"/>
    </row>
    <row r="15" spans="2:10" x14ac:dyDescent="0.3">
      <c r="B15" s="3" t="s">
        <v>20</v>
      </c>
      <c r="C15" s="6">
        <f>IF(VLOOKUP(B11,$B$4:$D$8,3,0)=숙련도표!G4,VLOOKUP(계산기!C11,숙련도표!$A$3:$E$19,4,0)-VLOOKUP(VLOOKUP(계산기!B11,계산기!$B$4:$C$8,2,0),숙련도표!$A$3:$E$19,4,0),IF(VLOOKUP(B11,$B$4:$D$8,3,0)=숙련도표!G3,VLOOKUP(계산기!C11,숙련도표!$A$3:$E$19,5,0)-VLOOKUP(VLOOKUP(계산기!B11,계산기!$B$4:$C$8,2,0),숙련도표!$A$3:$E$19,5,0),""))</f>
        <v>101500</v>
      </c>
      <c r="D15" s="6">
        <f>IF(VLOOKUP(B11,$B$4:$D$8,3,0)=숙련도표!G3,VLOOKUP(VLOOKUP(계산기!B11,계산기!B4:C8,2,0),숙련도표!$A$3:$C$19,3,0),VLOOKUP(VLOOKUP(B11,$B$4:$C$8,2,0),숙련도표!$A$3:$C$19,2,0))</f>
        <v>100</v>
      </c>
      <c r="F15" s="7">
        <f ca="1">NOW()</f>
        <v>45636.797397569448</v>
      </c>
      <c r="G15" s="8">
        <f>D20/24</f>
        <v>5.4722222222222227E-4</v>
      </c>
      <c r="H15" s="21">
        <f ca="1">F15+G15</f>
        <v>45636.797944791673</v>
      </c>
      <c r="I15" s="2"/>
      <c r="J15" s="4"/>
    </row>
    <row r="16" spans="2:10" x14ac:dyDescent="0.3">
      <c r="B16" s="3" t="s">
        <v>21</v>
      </c>
      <c r="C16" s="20">
        <f>IF(C15-C14&lt;0,0,C15-C14)</f>
        <v>101500</v>
      </c>
      <c r="D16" s="20">
        <f>D15-C14</f>
        <v>100</v>
      </c>
      <c r="I16" s="2"/>
      <c r="J16" s="4"/>
    </row>
    <row r="17" spans="2:10" x14ac:dyDescent="0.3">
      <c r="B17" s="3" t="s">
        <v>34</v>
      </c>
      <c r="C17" s="6">
        <f>C16/C21</f>
        <v>2030</v>
      </c>
      <c r="D17" s="6">
        <f>D16/C21</f>
        <v>2</v>
      </c>
      <c r="F17" s="1" t="s">
        <v>41</v>
      </c>
      <c r="I17" s="2"/>
      <c r="J17" s="4"/>
    </row>
    <row r="18" spans="2:10" x14ac:dyDescent="0.3">
      <c r="B18" s="3" t="s">
        <v>23</v>
      </c>
      <c r="C18" s="6">
        <f>C17*G11*H11</f>
        <v>47989.2</v>
      </c>
      <c r="D18" s="6">
        <f>D17*G11*H11</f>
        <v>47.28</v>
      </c>
      <c r="F18" s="1" t="s">
        <v>16</v>
      </c>
      <c r="G18" s="1" t="s">
        <v>17</v>
      </c>
      <c r="H18" s="1" t="s">
        <v>18</v>
      </c>
      <c r="I18" s="2"/>
      <c r="J18" s="4"/>
    </row>
    <row r="19" spans="2:10" x14ac:dyDescent="0.3">
      <c r="B19" s="3" t="s">
        <v>24</v>
      </c>
      <c r="C19" s="6">
        <f>C18/60</f>
        <v>799.81999999999994</v>
      </c>
      <c r="D19" s="6">
        <f>D18/60</f>
        <v>0.78800000000000003</v>
      </c>
      <c r="F19" s="7">
        <f ca="1">NOW()</f>
        <v>45636.797397569448</v>
      </c>
      <c r="G19" s="8">
        <f>C20/24</f>
        <v>0.55543055555555554</v>
      </c>
      <c r="H19" s="9">
        <f ca="1">F19+G19</f>
        <v>45637.352828125004</v>
      </c>
      <c r="I19" s="2"/>
      <c r="J19" s="4"/>
    </row>
    <row r="20" spans="2:10" x14ac:dyDescent="0.3">
      <c r="B20" s="3" t="s">
        <v>25</v>
      </c>
      <c r="C20" s="6">
        <f>C19/60</f>
        <v>13.330333333333332</v>
      </c>
      <c r="D20" s="6">
        <f>D19/60</f>
        <v>1.3133333333333334E-2</v>
      </c>
      <c r="I20" s="2"/>
      <c r="J20" s="4"/>
    </row>
    <row r="21" spans="2:10" x14ac:dyDescent="0.3">
      <c r="B21" s="3" t="s">
        <v>19</v>
      </c>
      <c r="C21" s="6">
        <v>50</v>
      </c>
      <c r="D21" s="6"/>
      <c r="I21" s="2"/>
      <c r="J21" s="4"/>
    </row>
    <row r="22" spans="2:10" x14ac:dyDescent="0.3">
      <c r="I22" s="2"/>
      <c r="J22" s="4"/>
    </row>
    <row r="23" spans="2:10" x14ac:dyDescent="0.3">
      <c r="I23" s="2"/>
      <c r="J23" s="4"/>
    </row>
    <row r="24" spans="2:10" x14ac:dyDescent="0.3">
      <c r="I24" s="2"/>
      <c r="J24" s="4"/>
    </row>
    <row r="25" spans="2:10" x14ac:dyDescent="0.3">
      <c r="J25" s="4"/>
    </row>
    <row r="26" spans="2:10" x14ac:dyDescent="0.3">
      <c r="J26" s="4"/>
    </row>
  </sheetData>
  <mergeCells count="1">
    <mergeCell ref="B2:E2"/>
  </mergeCells>
  <phoneticPr fontId="2" type="noConversion"/>
  <dataValidations count="1">
    <dataValidation type="list" allowBlank="1" showInputMessage="1" showErrorMessage="1" sqref="B11" xr:uid="{F380FBCE-DD7D-4CEC-B6EA-4D59B4F3C06E}">
      <formula1>$B$4:$B$8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A46140-C44F-4DB1-ABA1-1B58CEED39AB}">
          <x14:formula1>
            <xm:f>숙련도표!$G$3:$G$4</xm:f>
          </x14:formula1>
          <xm:sqref>D4:D8</xm:sqref>
        </x14:dataValidation>
        <x14:dataValidation type="list" allowBlank="1" showInputMessage="1" showErrorMessage="1" xr:uid="{355B3022-5081-48D9-983B-541E08ADCF32}">
          <x14:formula1>
            <xm:f>숙련도표!$A$3:$A$19</xm:f>
          </x14:formula1>
          <xm:sqref>C11 C4:C8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17B6-EB36-4146-9E91-147B4E4A2EAD}">
  <dimension ref="A1:P20"/>
  <sheetViews>
    <sheetView workbookViewId="0">
      <selection activeCell="C13" sqref="C3:C13"/>
    </sheetView>
  </sheetViews>
  <sheetFormatPr defaultRowHeight="16.5" x14ac:dyDescent="0.3"/>
  <cols>
    <col min="1" max="1" width="9.375" customWidth="1"/>
    <col min="2" max="2" width="10.75" style="12" customWidth="1"/>
    <col min="3" max="5" width="10.75" customWidth="1"/>
    <col min="7" max="7" width="11.5" customWidth="1"/>
    <col min="8" max="8" width="9.75" customWidth="1"/>
    <col min="13" max="13" width="9.375" bestFit="1" customWidth="1"/>
  </cols>
  <sheetData>
    <row r="1" spans="1:16" x14ac:dyDescent="0.3">
      <c r="A1" t="s">
        <v>0</v>
      </c>
      <c r="B1" s="24" t="s">
        <v>33</v>
      </c>
      <c r="C1" s="24"/>
      <c r="D1" s="24"/>
      <c r="E1" s="24"/>
    </row>
    <row r="2" spans="1:16" x14ac:dyDescent="0.3">
      <c r="A2" t="s">
        <v>32</v>
      </c>
      <c r="B2" s="2" t="s">
        <v>5</v>
      </c>
      <c r="C2" s="2" t="s">
        <v>6</v>
      </c>
      <c r="D2" s="2" t="s">
        <v>7</v>
      </c>
      <c r="E2" s="2" t="s">
        <v>8</v>
      </c>
      <c r="G2" s="13" t="s">
        <v>26</v>
      </c>
      <c r="H2" s="4" t="s">
        <v>30</v>
      </c>
      <c r="M2" s="17"/>
      <c r="P2" s="17"/>
    </row>
    <row r="3" spans="1:16" x14ac:dyDescent="0.3">
      <c r="A3" s="15">
        <v>1</v>
      </c>
      <c r="B3" s="2">
        <v>100</v>
      </c>
      <c r="C3" s="2">
        <v>80</v>
      </c>
      <c r="D3" s="2">
        <v>0</v>
      </c>
      <c r="E3" s="2">
        <v>0</v>
      </c>
      <c r="G3" s="13" t="s">
        <v>10</v>
      </c>
      <c r="H3" s="4">
        <v>1</v>
      </c>
    </row>
    <row r="4" spans="1:16" x14ac:dyDescent="0.3">
      <c r="A4" s="15">
        <v>2</v>
      </c>
      <c r="B4" s="2">
        <v>400</v>
      </c>
      <c r="C4" s="2">
        <v>320</v>
      </c>
      <c r="D4" s="2">
        <f>B3</f>
        <v>100</v>
      </c>
      <c r="E4" s="2">
        <f>C3</f>
        <v>80</v>
      </c>
      <c r="G4" s="13" t="s">
        <v>28</v>
      </c>
      <c r="H4" s="4">
        <v>2</v>
      </c>
    </row>
    <row r="5" spans="1:16" x14ac:dyDescent="0.3">
      <c r="A5" s="15">
        <v>3</v>
      </c>
      <c r="B5" s="2">
        <v>900</v>
      </c>
      <c r="C5" s="2">
        <v>720</v>
      </c>
      <c r="D5" s="2">
        <f>D4+B4</f>
        <v>500</v>
      </c>
      <c r="E5" s="2">
        <f>E4+C4</f>
        <v>400</v>
      </c>
      <c r="H5" s="4">
        <v>3</v>
      </c>
    </row>
    <row r="6" spans="1:16" x14ac:dyDescent="0.3">
      <c r="A6" s="15">
        <v>4</v>
      </c>
      <c r="B6" s="2">
        <v>1600</v>
      </c>
      <c r="C6" s="2">
        <v>1280</v>
      </c>
      <c r="D6" s="2">
        <f t="shared" ref="D6:D18" si="0">D5+B5</f>
        <v>1400</v>
      </c>
      <c r="E6" s="2">
        <f t="shared" ref="E6:E19" si="1">E5+C5</f>
        <v>1120</v>
      </c>
      <c r="H6" s="4">
        <v>4</v>
      </c>
    </row>
    <row r="7" spans="1:16" x14ac:dyDescent="0.3">
      <c r="A7" s="15">
        <v>5</v>
      </c>
      <c r="B7" s="2">
        <v>2500</v>
      </c>
      <c r="C7" s="2">
        <v>2000</v>
      </c>
      <c r="D7" s="2">
        <f t="shared" si="0"/>
        <v>3000</v>
      </c>
      <c r="E7" s="2">
        <f t="shared" si="1"/>
        <v>2400</v>
      </c>
      <c r="H7" s="4">
        <v>5</v>
      </c>
    </row>
    <row r="8" spans="1:16" x14ac:dyDescent="0.3">
      <c r="A8" s="15">
        <v>6</v>
      </c>
      <c r="B8" s="2">
        <v>3600</v>
      </c>
      <c r="C8" s="2">
        <v>2880</v>
      </c>
      <c r="D8" s="2">
        <f t="shared" si="0"/>
        <v>5500</v>
      </c>
      <c r="E8" s="2">
        <f t="shared" si="1"/>
        <v>4400</v>
      </c>
      <c r="H8" s="4">
        <v>6</v>
      </c>
    </row>
    <row r="9" spans="1:16" x14ac:dyDescent="0.3">
      <c r="A9" s="15">
        <v>7</v>
      </c>
      <c r="B9" s="2">
        <v>4900</v>
      </c>
      <c r="C9" s="2">
        <v>3920</v>
      </c>
      <c r="D9" s="2">
        <f t="shared" si="0"/>
        <v>9100</v>
      </c>
      <c r="E9" s="2">
        <f t="shared" si="1"/>
        <v>7280</v>
      </c>
      <c r="H9" s="4">
        <v>7</v>
      </c>
    </row>
    <row r="10" spans="1:16" x14ac:dyDescent="0.3">
      <c r="A10" s="15">
        <v>8</v>
      </c>
      <c r="B10" s="2">
        <v>6400</v>
      </c>
      <c r="C10" s="2">
        <v>5120</v>
      </c>
      <c r="D10" s="2">
        <f t="shared" si="0"/>
        <v>14000</v>
      </c>
      <c r="E10" s="2">
        <f t="shared" si="1"/>
        <v>11200</v>
      </c>
      <c r="H10" s="4">
        <v>8</v>
      </c>
    </row>
    <row r="11" spans="1:16" x14ac:dyDescent="0.3">
      <c r="A11" s="15">
        <v>9</v>
      </c>
      <c r="B11" s="2">
        <v>8100</v>
      </c>
      <c r="C11" s="2">
        <v>6480</v>
      </c>
      <c r="D11" s="2">
        <f t="shared" si="0"/>
        <v>20400</v>
      </c>
      <c r="E11" s="2">
        <f t="shared" si="1"/>
        <v>16320</v>
      </c>
      <c r="H11" s="4">
        <v>9</v>
      </c>
    </row>
    <row r="12" spans="1:16" x14ac:dyDescent="0.3">
      <c r="A12" s="15">
        <v>10</v>
      </c>
      <c r="B12" s="2">
        <v>10000</v>
      </c>
      <c r="C12" s="2">
        <v>8000</v>
      </c>
      <c r="D12" s="2">
        <f t="shared" si="0"/>
        <v>28500</v>
      </c>
      <c r="E12" s="2">
        <f t="shared" si="1"/>
        <v>22800</v>
      </c>
      <c r="H12" s="4">
        <v>10</v>
      </c>
    </row>
    <row r="13" spans="1:16" x14ac:dyDescent="0.3">
      <c r="A13" s="15">
        <v>11</v>
      </c>
      <c r="B13" s="2">
        <v>12100</v>
      </c>
      <c r="C13" s="2">
        <v>9680</v>
      </c>
      <c r="D13" s="2">
        <f t="shared" si="0"/>
        <v>38500</v>
      </c>
      <c r="E13" s="2">
        <f t="shared" si="1"/>
        <v>30800</v>
      </c>
      <c r="H13" s="4">
        <v>11</v>
      </c>
    </row>
    <row r="14" spans="1:16" x14ac:dyDescent="0.3">
      <c r="A14" s="15">
        <v>12</v>
      </c>
      <c r="B14" s="2">
        <v>14400</v>
      </c>
      <c r="C14" s="2">
        <v>11520</v>
      </c>
      <c r="D14" s="2">
        <f t="shared" si="0"/>
        <v>50600</v>
      </c>
      <c r="E14" s="2">
        <f t="shared" si="1"/>
        <v>40480</v>
      </c>
      <c r="H14" s="4">
        <v>12</v>
      </c>
    </row>
    <row r="15" spans="1:16" x14ac:dyDescent="0.3">
      <c r="A15" s="15">
        <v>13</v>
      </c>
      <c r="B15" s="2">
        <v>16900</v>
      </c>
      <c r="C15" s="2">
        <v>13520</v>
      </c>
      <c r="D15" s="2">
        <f t="shared" si="0"/>
        <v>65000</v>
      </c>
      <c r="E15" s="2">
        <f t="shared" si="1"/>
        <v>52000</v>
      </c>
      <c r="H15" s="4">
        <v>13</v>
      </c>
    </row>
    <row r="16" spans="1:16" x14ac:dyDescent="0.3">
      <c r="A16" s="15">
        <v>14</v>
      </c>
      <c r="B16" s="2">
        <v>19600</v>
      </c>
      <c r="C16" s="2">
        <v>15680</v>
      </c>
      <c r="D16" s="2">
        <f t="shared" si="0"/>
        <v>81900</v>
      </c>
      <c r="E16" s="2">
        <f t="shared" si="1"/>
        <v>65520</v>
      </c>
      <c r="H16" s="4">
        <v>14</v>
      </c>
    </row>
    <row r="17" spans="1:8" x14ac:dyDescent="0.3">
      <c r="A17" s="15">
        <v>15</v>
      </c>
      <c r="B17" s="2">
        <v>22500</v>
      </c>
      <c r="C17" s="2">
        <v>18000</v>
      </c>
      <c r="D17" s="2">
        <f t="shared" si="0"/>
        <v>101500</v>
      </c>
      <c r="E17" s="2">
        <f t="shared" si="1"/>
        <v>81200</v>
      </c>
      <c r="H17" s="4">
        <v>15</v>
      </c>
    </row>
    <row r="18" spans="1:8" x14ac:dyDescent="0.3">
      <c r="A18" s="15">
        <v>16</v>
      </c>
      <c r="B18" s="2">
        <f>17^2*100</f>
        <v>28900</v>
      </c>
      <c r="C18" s="2">
        <f>B18*80%</f>
        <v>23120</v>
      </c>
      <c r="D18" s="2">
        <f t="shared" si="0"/>
        <v>124000</v>
      </c>
      <c r="E18" s="2">
        <f t="shared" si="1"/>
        <v>99200</v>
      </c>
      <c r="H18" s="4">
        <v>16</v>
      </c>
    </row>
    <row r="19" spans="1:8" x14ac:dyDescent="0.3">
      <c r="A19" s="15">
        <v>17</v>
      </c>
      <c r="B19" s="2">
        <v>0</v>
      </c>
      <c r="C19" s="2">
        <v>0</v>
      </c>
      <c r="D19" s="2">
        <f>D18+B18</f>
        <v>152900</v>
      </c>
      <c r="E19" s="2">
        <f t="shared" si="1"/>
        <v>122320</v>
      </c>
      <c r="H19" s="4">
        <v>17</v>
      </c>
    </row>
    <row r="20" spans="1:8" x14ac:dyDescent="0.3">
      <c r="A20" s="15" t="s">
        <v>22</v>
      </c>
      <c r="B20" s="2">
        <f>SUM(B3:B19)</f>
        <v>152900</v>
      </c>
      <c r="C20" s="2">
        <f>SUM(C3:C19)</f>
        <v>122320</v>
      </c>
    </row>
  </sheetData>
  <mergeCells count="1">
    <mergeCell ref="B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사용법</vt:lpstr>
      <vt:lpstr>계산기</vt:lpstr>
      <vt:lpstr>숙련도표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myeong-jae jeong</dc:creator>
  <cp:lastModifiedBy>myeong-jae jeong</cp:lastModifiedBy>
  <dcterms:created xsi:type="dcterms:W3CDTF">2024-12-04T04:19:46Z</dcterms:created>
  <dcterms:modified xsi:type="dcterms:W3CDTF">2024-12-10T10:13:17Z</dcterms:modified>
</cp:coreProperties>
</file>