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50" yWindow="840" windowWidth="14960" windowHeight="11240"/>
  </bookViews>
  <sheets>
    <sheet name="시트1" sheetId="1" r:id="rId1"/>
  </sheets>
  <calcPr calcId="145621"/>
</workbook>
</file>

<file path=xl/calcChain.xml><?xml version="1.0" encoding="utf-8"?>
<calcChain xmlns="http://schemas.openxmlformats.org/spreadsheetml/2006/main">
  <c r="J40" i="1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<sst xmlns="http://schemas.openxmlformats.org/spreadsheetml/2006/main" count="93" uniqueCount="72">
  <si>
    <t>부위</t>
  </si>
  <si>
    <t>획득</t>
  </si>
  <si>
    <t>아이템 (와우헤드 링크)</t>
  </si>
  <si>
    <t>던전</t>
  </si>
  <si>
    <t>네임드</t>
  </si>
  <si>
    <t>체력</t>
  </si>
  <si>
    <t>지능</t>
  </si>
  <si>
    <t>모증</t>
  </si>
  <si>
    <t>암증</t>
  </si>
  <si>
    <t>암저</t>
  </si>
  <si>
    <t>모저</t>
  </si>
  <si>
    <t>극대</t>
  </si>
  <si>
    <t>적중</t>
  </si>
  <si>
    <t>드랍률</t>
  </si>
  <si>
    <t>머리</t>
  </si>
  <si>
    <t>오닉</t>
  </si>
  <si>
    <t>오닉시아</t>
  </si>
  <si>
    <t>첨탑 상층</t>
  </si>
  <si>
    <t>기스</t>
  </si>
  <si>
    <t xml:space="preserve">  마부</t>
  </si>
  <si>
    <t>은빛 여명회</t>
  </si>
  <si>
    <t>목</t>
  </si>
  <si>
    <t>스카라베 군주 중간 퀘 보상</t>
  </si>
  <si>
    <t>혈장 서쪽</t>
  </si>
  <si>
    <t>일반</t>
  </si>
  <si>
    <t>어깨</t>
  </si>
  <si>
    <t>화심</t>
  </si>
  <si>
    <t>남작 게돈</t>
  </si>
  <si>
    <t>등</t>
  </si>
  <si>
    <t>안퀴 사원</t>
  </si>
  <si>
    <t>불굴의 판크리스</t>
  </si>
  <si>
    <t>솔름 후문</t>
  </si>
  <si>
    <t>냉혈한 말레키</t>
  </si>
  <si>
    <t>가세제작</t>
  </si>
  <si>
    <t>마법부여</t>
  </si>
  <si>
    <t>가슴</t>
  </si>
  <si>
    <t>화염고리 솔라카르</t>
  </si>
  <si>
    <t>손목</t>
  </si>
  <si>
    <t>첨탑 하층</t>
  </si>
  <si>
    <t>보쉬가진</t>
  </si>
  <si>
    <t>장갑</t>
  </si>
  <si>
    <t>검둥</t>
  </si>
  <si>
    <t>에본 화염 플레</t>
  </si>
  <si>
    <t>아나스타리</t>
  </si>
  <si>
    <t>허리</t>
  </si>
  <si>
    <t>재봉 제작</t>
  </si>
  <si>
    <t>벨라</t>
  </si>
  <si>
    <t>바지</t>
  </si>
  <si>
    <t>마그마다르</t>
  </si>
  <si>
    <t>장화</t>
  </si>
  <si>
    <t>샤즈라</t>
  </si>
  <si>
    <t>주장비</t>
  </si>
  <si>
    <t>스케람</t>
  </si>
  <si>
    <t>보조장비</t>
  </si>
  <si>
    <t>말레키</t>
  </si>
  <si>
    <t>마법봉</t>
  </si>
  <si>
    <t>제드</t>
  </si>
  <si>
    <t>반지</t>
  </si>
  <si>
    <t>공주 야우즈</t>
  </si>
  <si>
    <t>월드 착귀</t>
  </si>
  <si>
    <t>장신구</t>
  </si>
  <si>
    <t>기공 제작</t>
  </si>
  <si>
    <t>퀘스트 보상</t>
  </si>
  <si>
    <t>마부 제작</t>
  </si>
  <si>
    <t>버프</t>
  </si>
  <si>
    <t>사제</t>
  </si>
  <si>
    <t>악마 특성</t>
  </si>
  <si>
    <t>스킬</t>
  </si>
  <si>
    <t>연금술 비약</t>
  </si>
  <si>
    <t>언데드 종족 특성</t>
  </si>
  <si>
    <t>합계</t>
  </si>
  <si>
    <t>필요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</si>
</sst>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FFFFFF"/>
      <name val="Arial"/>
    </font>
    <font>
      <sz val="10"/>
      <color theme="1"/>
      <name val="Arial"/>
    </font>
    <font>
      <b/>
      <sz val="10"/>
      <color rgb="FFC600FF"/>
      <name val="Arial"/>
    </font>
    <font>
      <b/>
      <sz val="10"/>
      <color rgb="FF0081FF"/>
      <name val="Arial"/>
    </font>
    <font>
      <b/>
      <sz val="10"/>
      <color rgb="FF1CEB00"/>
      <name val="Arial"/>
    </font>
    <font>
      <b/>
      <sz val="10"/>
      <color rgb="FFBF9000"/>
      <name val="Arial"/>
    </font>
    <font>
      <b/>
      <sz val="10"/>
      <color theme="1"/>
      <name val="Arial"/>
    </font>
    <font>
      <sz val="8"/>
      <name val="돋움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6B8AF"/>
        <bgColor rgb="FFE6B8AF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0" xfId="0" applyFont="1" applyFill="1" applyAlignment="1"/>
    <xf numFmtId="0" fontId="2" fillId="3" borderId="0" xfId="0" applyFont="1" applyFill="1" applyAlignment="1"/>
    <xf numFmtId="0" fontId="2" fillId="3" borderId="0" xfId="0" applyFont="1" applyFill="1" applyAlignment="1"/>
    <xf numFmtId="0" fontId="3" fillId="3" borderId="0" xfId="0" applyFont="1" applyFill="1" applyAlignment="1"/>
    <xf numFmtId="0" fontId="2" fillId="3" borderId="0" xfId="0" applyFont="1" applyFill="1"/>
    <xf numFmtId="10" fontId="2" fillId="3" borderId="0" xfId="0" applyNumberFormat="1" applyFont="1" applyFill="1" applyAlignment="1"/>
    <xf numFmtId="0" fontId="4" fillId="3" borderId="0" xfId="0" applyFont="1" applyFill="1" applyAlignment="1"/>
    <xf numFmtId="0" fontId="2" fillId="4" borderId="0" xfId="0" applyFont="1" applyFill="1" applyAlignment="1"/>
    <xf numFmtId="0" fontId="2" fillId="4" borderId="0" xfId="0" applyFont="1" applyFill="1" applyAlignment="1"/>
    <xf numFmtId="0" fontId="3" fillId="4" borderId="0" xfId="0" applyFont="1" applyFill="1" applyAlignment="1"/>
    <xf numFmtId="0" fontId="2" fillId="4" borderId="0" xfId="0" applyFont="1" applyFill="1"/>
    <xf numFmtId="0" fontId="4" fillId="4" borderId="0" xfId="0" applyFont="1" applyFill="1" applyAlignment="1"/>
    <xf numFmtId="10" fontId="2" fillId="4" borderId="0" xfId="0" applyNumberFormat="1" applyFont="1" applyFill="1" applyAlignment="1"/>
    <xf numFmtId="0" fontId="2" fillId="5" borderId="0" xfId="0" applyFont="1" applyFill="1" applyAlignment="1"/>
    <xf numFmtId="0" fontId="2" fillId="5" borderId="0" xfId="0" applyFont="1" applyFill="1" applyAlignment="1"/>
    <xf numFmtId="0" fontId="3" fillId="5" borderId="0" xfId="0" applyFont="1" applyFill="1" applyAlignment="1"/>
    <xf numFmtId="0" fontId="2" fillId="5" borderId="0" xfId="0" applyFont="1" applyFill="1"/>
    <xf numFmtId="0" fontId="5" fillId="5" borderId="0" xfId="0" applyFont="1" applyFill="1" applyAlignment="1"/>
    <xf numFmtId="0" fontId="2" fillId="6" borderId="0" xfId="0" applyFont="1" applyFill="1" applyAlignment="1"/>
    <xf numFmtId="0" fontId="2" fillId="6" borderId="0" xfId="0" applyFont="1" applyFill="1" applyAlignment="1"/>
    <xf numFmtId="0" fontId="3" fillId="6" borderId="0" xfId="0" applyFont="1" applyFill="1" applyAlignment="1"/>
    <xf numFmtId="0" fontId="2" fillId="6" borderId="0" xfId="0" applyFont="1" applyFill="1"/>
    <xf numFmtId="9" fontId="2" fillId="6" borderId="0" xfId="0" applyNumberFormat="1" applyFont="1" applyFill="1" applyAlignment="1"/>
    <xf numFmtId="0" fontId="4" fillId="6" borderId="0" xfId="0" applyFont="1" applyFill="1" applyAlignment="1"/>
    <xf numFmtId="10" fontId="2" fillId="6" borderId="0" xfId="0" applyNumberFormat="1" applyFont="1" applyFill="1" applyAlignment="1"/>
    <xf numFmtId="0" fontId="6" fillId="6" borderId="0" xfId="0" applyFont="1" applyFill="1" applyAlignment="1"/>
    <xf numFmtId="0" fontId="2" fillId="7" borderId="0" xfId="0" applyFont="1" applyFill="1" applyAlignment="1"/>
    <xf numFmtId="0" fontId="2" fillId="7" borderId="0" xfId="0" applyFont="1" applyFill="1" applyAlignment="1"/>
    <xf numFmtId="0" fontId="3" fillId="7" borderId="0" xfId="0" applyFont="1" applyFill="1" applyAlignment="1"/>
    <xf numFmtId="0" fontId="2" fillId="7" borderId="0" xfId="0" applyFont="1" applyFill="1"/>
    <xf numFmtId="9" fontId="2" fillId="7" borderId="0" xfId="0" applyNumberFormat="1" applyFont="1" applyFill="1" applyAlignment="1"/>
    <xf numFmtId="0" fontId="4" fillId="7" borderId="0" xfId="0" applyFont="1" applyFill="1" applyAlignment="1"/>
    <xf numFmtId="10" fontId="2" fillId="7" borderId="0" xfId="0" applyNumberFormat="1" applyFont="1" applyFill="1" applyAlignment="1"/>
    <xf numFmtId="0" fontId="2" fillId="8" borderId="0" xfId="0" applyFont="1" applyFill="1" applyAlignment="1"/>
    <xf numFmtId="0" fontId="2" fillId="8" borderId="0" xfId="0" applyFont="1" applyFill="1" applyAlignment="1"/>
    <xf numFmtId="0" fontId="4" fillId="8" borderId="0" xfId="0" applyFont="1" applyFill="1" applyAlignment="1"/>
    <xf numFmtId="0" fontId="2" fillId="8" borderId="0" xfId="0" applyFont="1" applyFill="1"/>
    <xf numFmtId="10" fontId="2" fillId="8" borderId="0" xfId="0" applyNumberFormat="1" applyFont="1" applyFill="1" applyAlignment="1"/>
    <xf numFmtId="0" fontId="2" fillId="9" borderId="0" xfId="0" applyFont="1" applyFill="1" applyAlignment="1"/>
    <xf numFmtId="0" fontId="2" fillId="9" borderId="0" xfId="0" applyFont="1" applyFill="1" applyAlignment="1"/>
    <xf numFmtId="0" fontId="3" fillId="9" borderId="0" xfId="0" applyFont="1" applyFill="1" applyAlignment="1"/>
    <xf numFmtId="0" fontId="2" fillId="9" borderId="0" xfId="0" applyFont="1" applyFill="1"/>
    <xf numFmtId="9" fontId="2" fillId="9" borderId="0" xfId="0" applyNumberFormat="1" applyFont="1" applyFill="1" applyAlignment="1"/>
    <xf numFmtId="0" fontId="4" fillId="9" borderId="0" xfId="0" applyFont="1" applyFill="1" applyAlignment="1"/>
    <xf numFmtId="10" fontId="2" fillId="9" borderId="0" xfId="0" applyNumberFormat="1" applyFont="1" applyFill="1" applyAlignment="1"/>
    <xf numFmtId="0" fontId="2" fillId="10" borderId="0" xfId="0" applyFont="1" applyFill="1" applyAlignment="1"/>
    <xf numFmtId="0" fontId="2" fillId="10" borderId="0" xfId="0" applyFont="1" applyFill="1" applyAlignment="1"/>
    <xf numFmtId="0" fontId="4" fillId="10" borderId="0" xfId="0" applyFont="1" applyFill="1" applyAlignment="1"/>
    <xf numFmtId="0" fontId="2" fillId="10" borderId="0" xfId="0" applyFont="1" applyFill="1"/>
    <xf numFmtId="0" fontId="3" fillId="10" borderId="0" xfId="0" applyFont="1" applyFill="1" applyAlignment="1"/>
    <xf numFmtId="10" fontId="2" fillId="10" borderId="0" xfId="0" applyNumberFormat="1" applyFont="1" applyFill="1" applyAlignment="1"/>
    <xf numFmtId="0" fontId="2" fillId="11" borderId="0" xfId="0" applyFont="1" applyFill="1" applyAlignment="1"/>
    <xf numFmtId="0" fontId="2" fillId="11" borderId="0" xfId="0" applyFont="1" applyFill="1" applyAlignment="1"/>
    <xf numFmtId="0" fontId="4" fillId="11" borderId="0" xfId="0" applyFont="1" applyFill="1" applyAlignment="1"/>
    <xf numFmtId="0" fontId="2" fillId="11" borderId="0" xfId="0" applyFont="1" applyFill="1"/>
    <xf numFmtId="0" fontId="3" fillId="11" borderId="0" xfId="0" applyFont="1" applyFill="1" applyAlignment="1"/>
    <xf numFmtId="10" fontId="2" fillId="11" borderId="0" xfId="0" applyNumberFormat="1" applyFont="1" applyFill="1" applyAlignment="1"/>
    <xf numFmtId="0" fontId="2" fillId="12" borderId="0" xfId="0" applyFont="1" applyFill="1" applyAlignment="1"/>
    <xf numFmtId="0" fontId="2" fillId="12" borderId="0" xfId="0" applyFont="1" applyFill="1" applyAlignment="1"/>
    <xf numFmtId="0" fontId="4" fillId="12" borderId="0" xfId="0" applyFont="1" applyFill="1" applyAlignment="1"/>
    <xf numFmtId="0" fontId="2" fillId="12" borderId="0" xfId="0" applyFont="1" applyFill="1"/>
    <xf numFmtId="0" fontId="3" fillId="12" borderId="0" xfId="0" applyFont="1" applyFill="1" applyAlignment="1"/>
    <xf numFmtId="10" fontId="2" fillId="12" borderId="0" xfId="0" applyNumberFormat="1" applyFont="1" applyFill="1" applyAlignment="1"/>
    <xf numFmtId="9" fontId="2" fillId="3" borderId="0" xfId="0" applyNumberFormat="1" applyFont="1" applyFill="1" applyAlignment="1"/>
    <xf numFmtId="0" fontId="4" fillId="5" borderId="0" xfId="0" applyFont="1" applyFill="1" applyAlignment="1"/>
    <xf numFmtId="10" fontId="2" fillId="5" borderId="0" xfId="0" applyNumberFormat="1" applyFont="1" applyFill="1" applyAlignment="1"/>
    <xf numFmtId="0" fontId="5" fillId="6" borderId="0" xfId="0" applyFont="1" applyFill="1" applyAlignment="1"/>
    <xf numFmtId="0" fontId="5" fillId="7" borderId="0" xfId="0" applyFont="1" applyFill="1" applyAlignment="1"/>
    <xf numFmtId="0" fontId="6" fillId="8" borderId="0" xfId="0" applyFont="1" applyFill="1" applyAlignment="1"/>
    <xf numFmtId="0" fontId="7" fillId="9" borderId="1" xfId="0" applyFont="1" applyFill="1" applyBorder="1" applyAlignment="1"/>
    <xf numFmtId="0" fontId="7" fillId="9" borderId="2" xfId="0" applyFont="1" applyFill="1" applyBorder="1" applyAlignment="1"/>
    <xf numFmtId="0" fontId="7" fillId="9" borderId="3" xfId="0" applyFont="1" applyFill="1" applyBorder="1"/>
    <xf numFmtId="0" fontId="7" fillId="9" borderId="4" xfId="0" applyFont="1" applyFill="1" applyBorder="1" applyAlignment="1"/>
    <xf numFmtId="0" fontId="7" fillId="9" borderId="5" xfId="0" applyFont="1" applyFill="1" applyBorder="1" applyAlignment="1"/>
    <xf numFmtId="0" fontId="7" fillId="9" borderId="6" xfId="0" applyFont="1" applyFill="1" applyBorder="1" applyAlignment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1"/>
  <sheetViews>
    <sheetView tabSelected="1" workbookViewId="0">
      <selection activeCell="B42" sqref="B42"/>
    </sheetView>
  </sheetViews>
  <sheetFormatPr defaultColWidth="14.453125" defaultRowHeight="15.75" customHeight="1" x14ac:dyDescent="0.25"/>
  <cols>
    <col min="1" max="1" width="8.453125" customWidth="1"/>
    <col min="2" max="2" width="6.90625" bestFit="1" customWidth="1"/>
    <col min="3" max="3" width="26.08984375" customWidth="1"/>
    <col min="4" max="4" width="13.08984375" customWidth="1"/>
    <col min="5" max="5" width="16.54296875" customWidth="1"/>
    <col min="6" max="13" width="4.81640625" customWidth="1"/>
    <col min="14" max="14" width="7.453125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">
      <c r="A2" s="2" t="s">
        <v>14</v>
      </c>
      <c r="B2" s="3">
        <v>1</v>
      </c>
      <c r="C2" s="4" t="str">
        <f>HYPERLINK("https://ko.classic.wowhead.com/item=16929/%EC%B2%9C%EB%B2%8C%EC%9D%98-%ED%88%AC%EA%B5%AC","천벌의 투구")</f>
        <v>천벌의 투구</v>
      </c>
      <c r="D2" s="2" t="s">
        <v>15</v>
      </c>
      <c r="E2" s="2" t="s">
        <v>16</v>
      </c>
      <c r="F2" s="2">
        <v>26</v>
      </c>
      <c r="G2" s="2">
        <v>16</v>
      </c>
      <c r="H2" s="2">
        <v>32</v>
      </c>
      <c r="I2" s="5"/>
      <c r="J2" s="2">
        <v>10</v>
      </c>
      <c r="K2" s="5"/>
      <c r="L2" s="5"/>
      <c r="M2" s="5"/>
      <c r="N2" s="6">
        <v>0.19170000000000001</v>
      </c>
    </row>
    <row r="3" spans="1:14" x14ac:dyDescent="0.3">
      <c r="A3" s="5"/>
      <c r="B3" s="3">
        <v>0</v>
      </c>
      <c r="C3" s="7" t="str">
        <f>HYPERLINK("https://ko.classic.wowhead.com/item=22225/%EC%9A%A9%EB%B9%84%EB%8A%98-%EB%91%90%EA%B1%B4","암흑 저항의 용비늘 두건(P5)")</f>
        <v>암흑 저항의 용비늘 두건(P5)</v>
      </c>
      <c r="D3" s="2" t="s">
        <v>17</v>
      </c>
      <c r="E3" s="2" t="s">
        <v>18</v>
      </c>
      <c r="F3" s="2">
        <v>12</v>
      </c>
      <c r="G3" s="2">
        <v>15</v>
      </c>
      <c r="H3" s="2">
        <v>18</v>
      </c>
      <c r="I3" s="5"/>
      <c r="J3" s="2">
        <v>15</v>
      </c>
      <c r="K3" s="5"/>
      <c r="L3" s="5"/>
      <c r="M3" s="5"/>
      <c r="N3" s="6">
        <v>1.6E-2</v>
      </c>
    </row>
    <row r="4" spans="1:14" x14ac:dyDescent="0.3">
      <c r="A4" s="2" t="s">
        <v>19</v>
      </c>
      <c r="B4" s="3">
        <v>0</v>
      </c>
      <c r="C4" s="7" t="str">
        <f>HYPERLINK("https://ko.classic.wowhead.com/item=22638/%EC%95%94%ED%9D%91%EC%9D%98-%EC%88%98%ED%98%B8","암흑의 수호(P6?)")</f>
        <v>암흑의 수호(P6?)</v>
      </c>
      <c r="D4" s="2" t="s">
        <v>20</v>
      </c>
      <c r="E4" s="5"/>
      <c r="F4" s="5"/>
      <c r="G4" s="5"/>
      <c r="H4" s="5"/>
      <c r="I4" s="5"/>
      <c r="J4" s="2">
        <v>10</v>
      </c>
      <c r="K4" s="5"/>
      <c r="L4" s="5"/>
      <c r="M4" s="5"/>
      <c r="N4" s="5"/>
    </row>
    <row r="5" spans="1:14" x14ac:dyDescent="0.3">
      <c r="A5" s="8" t="s">
        <v>21</v>
      </c>
      <c r="B5" s="9">
        <v>0</v>
      </c>
      <c r="C5" s="10" t="str">
        <f>HYPERLINK("https://ko.classic.wowhead.com/item=21529/%EA%B7%B8%EB%A6%BC%EC%9E%90-%EB%B3%B4%ED%98%B8%EC%9D%98-%EC%95%84%EB%AE%AC%EB%A0%9B","그림자 보호의 아뮬렛(P5)")</f>
        <v>그림자 보호의 아뮬렛(P5)</v>
      </c>
      <c r="D5" s="8" t="s">
        <v>22</v>
      </c>
      <c r="E5" s="11"/>
      <c r="F5" s="8">
        <v>18</v>
      </c>
      <c r="G5" s="11"/>
      <c r="H5" s="11"/>
      <c r="I5" s="11"/>
      <c r="J5" s="8">
        <v>20</v>
      </c>
      <c r="K5" s="11"/>
      <c r="L5" s="11"/>
      <c r="M5" s="11"/>
      <c r="N5" s="11"/>
    </row>
    <row r="6" spans="1:14" x14ac:dyDescent="0.3">
      <c r="A6" s="11"/>
      <c r="B6" s="9">
        <v>0</v>
      </c>
      <c r="C6" s="12" t="str">
        <f>HYPERLINK("https://ko.classic.wowhead.com/item=18340/%ED%97%88%EA%B9%A8%EB%B9%84-%EB%B6%80%EC%A0%81","허깨비 부적(P5)")</f>
        <v>허깨비 부적(P5)</v>
      </c>
      <c r="D6" s="8" t="s">
        <v>23</v>
      </c>
      <c r="E6" s="8" t="s">
        <v>24</v>
      </c>
      <c r="F6" s="8">
        <v>9</v>
      </c>
      <c r="G6" s="11"/>
      <c r="H6" s="11"/>
      <c r="I6" s="11"/>
      <c r="J6" s="8">
        <v>15</v>
      </c>
      <c r="K6" s="11"/>
      <c r="L6" s="11"/>
      <c r="M6" s="11"/>
      <c r="N6" s="13">
        <v>1.2999999999999999E-2</v>
      </c>
    </row>
    <row r="7" spans="1:14" x14ac:dyDescent="0.3">
      <c r="A7" s="14" t="s">
        <v>25</v>
      </c>
      <c r="B7" s="15">
        <v>1</v>
      </c>
      <c r="C7" s="16" t="str">
        <f>HYPERLINK("https://ko.classic.wowhead.com/item=16807/%ED%83%80%EB%9D%BD%ED%95%9C%EC%8B%AC%EC%9E%A5%EC%9D%98-%EC%96%B4%EA%B9%A8%EB%B3%B4%ED%98%B8%EB%8C%80","타락한심장의 어깨보호대")</f>
        <v>타락한심장의 어깨보호대</v>
      </c>
      <c r="D7" s="14" t="s">
        <v>26</v>
      </c>
      <c r="E7" s="14" t="s">
        <v>27</v>
      </c>
      <c r="F7" s="14">
        <v>25</v>
      </c>
      <c r="G7" s="14">
        <v>17</v>
      </c>
      <c r="H7" s="14">
        <v>9</v>
      </c>
      <c r="I7" s="17"/>
      <c r="J7" s="14">
        <v>7</v>
      </c>
      <c r="K7" s="17"/>
      <c r="L7" s="17"/>
      <c r="M7" s="17"/>
      <c r="N7" s="17"/>
    </row>
    <row r="8" spans="1:14" x14ac:dyDescent="0.3">
      <c r="A8" s="14" t="s">
        <v>19</v>
      </c>
      <c r="B8" s="15">
        <v>1</v>
      </c>
      <c r="C8" s="18" t="str">
        <f>HYPERLINK("https://ko.classic.wowhead.com/item=18182/%EC%97%AC%EB%AA%85%EC%9D%98-%EC%98%A4%EC%83%89-%EC%9E%A5%EB%A7%89","여명의 오색 장막")</f>
        <v>여명의 오색 장막</v>
      </c>
      <c r="D8" s="14" t="s">
        <v>20</v>
      </c>
      <c r="E8" s="17"/>
      <c r="F8" s="17"/>
      <c r="G8" s="17"/>
      <c r="H8" s="17"/>
      <c r="I8" s="17"/>
      <c r="J8" s="17"/>
      <c r="K8" s="14">
        <v>5</v>
      </c>
      <c r="L8" s="17"/>
      <c r="M8" s="17"/>
      <c r="N8" s="17"/>
    </row>
    <row r="9" spans="1:14" x14ac:dyDescent="0.3">
      <c r="A9" s="19" t="s">
        <v>28</v>
      </c>
      <c r="B9" s="20">
        <v>0</v>
      </c>
      <c r="C9" s="21" t="str">
        <f>HYPERLINK("https://ko.classic.wowhead.com/item=21627/%EC%88%A8%EA%B2%A8%EC%A7%84-%EB%B9%84%EB%B0%80%EC%9D%98-%EB%A7%9D%ED%86%A0","숨겨진 비밀의 망토(P5)")</f>
        <v>숨겨진 비밀의 망토(P5)</v>
      </c>
      <c r="D9" s="19" t="s">
        <v>29</v>
      </c>
      <c r="E9" s="19" t="s">
        <v>30</v>
      </c>
      <c r="F9" s="19">
        <v>21</v>
      </c>
      <c r="G9" s="22"/>
      <c r="H9" s="22"/>
      <c r="I9" s="22"/>
      <c r="J9" s="19">
        <v>20</v>
      </c>
      <c r="K9" s="22"/>
      <c r="L9" s="22"/>
      <c r="M9" s="22"/>
      <c r="N9" s="23">
        <v>0.06</v>
      </c>
    </row>
    <row r="10" spans="1:14" x14ac:dyDescent="0.3">
      <c r="A10" s="22"/>
      <c r="B10" s="20">
        <v>0</v>
      </c>
      <c r="C10" s="24" t="str">
        <f>HYPERLINK("https://ko.classic.wowhead.com/item=17061/%EC%A3%BC%EB%85%B8%EC%9D%98-%EA%B7%B8%EB%A6%BC%EC%9E%90","주노의 그림자(P5)")</f>
        <v>주노의 그림자(P5)</v>
      </c>
      <c r="D10" s="19" t="s">
        <v>31</v>
      </c>
      <c r="E10" s="19" t="s">
        <v>24</v>
      </c>
      <c r="F10" s="19">
        <v>10</v>
      </c>
      <c r="G10" s="19">
        <v>5</v>
      </c>
      <c r="H10" s="22"/>
      <c r="I10" s="22"/>
      <c r="J10" s="19">
        <v>15</v>
      </c>
      <c r="K10" s="22"/>
      <c r="L10" s="22"/>
      <c r="M10" s="22"/>
      <c r="N10" s="22"/>
    </row>
    <row r="11" spans="1:14" x14ac:dyDescent="0.3">
      <c r="A11" s="22"/>
      <c r="B11" s="20">
        <v>1</v>
      </c>
      <c r="C11" s="24" t="str">
        <f>HYPERLINK("https://ko.classic.wowhead.com/item=18734/%EC%9E%BF%EB%B9%9B-%EB%8B%AC%EB%A7%9D%ED%86%A0","잿빛 달망토")</f>
        <v>잿빛 달망토</v>
      </c>
      <c r="D11" s="19" t="s">
        <v>31</v>
      </c>
      <c r="E11" s="19" t="s">
        <v>32</v>
      </c>
      <c r="F11" s="19">
        <v>12</v>
      </c>
      <c r="G11" s="22"/>
      <c r="H11" s="22"/>
      <c r="I11" s="22"/>
      <c r="J11" s="19">
        <v>10</v>
      </c>
      <c r="K11" s="22"/>
      <c r="L11" s="22"/>
      <c r="M11" s="22"/>
      <c r="N11" s="25">
        <v>0.18240000000000001</v>
      </c>
    </row>
    <row r="12" spans="1:14" x14ac:dyDescent="0.3">
      <c r="A12" s="22"/>
      <c r="B12" s="20">
        <v>0</v>
      </c>
      <c r="C12" s="21" t="str">
        <f>HYPERLINK("https://ko.classic.wowhead.com/item=18509/%EC%98%A4%EC%83%89-%EB%A7%9D%ED%86%A0","오색 망토(P5)")</f>
        <v>오색 망토(P5)</v>
      </c>
      <c r="D12" s="19" t="s">
        <v>33</v>
      </c>
      <c r="E12" s="22"/>
      <c r="F12" s="19">
        <v>10</v>
      </c>
      <c r="G12" s="22"/>
      <c r="H12" s="22"/>
      <c r="I12" s="22"/>
      <c r="J12" s="19">
        <v>9</v>
      </c>
      <c r="K12" s="22"/>
      <c r="L12" s="22"/>
      <c r="M12" s="22"/>
      <c r="N12" s="22"/>
    </row>
    <row r="13" spans="1:14" x14ac:dyDescent="0.3">
      <c r="A13" s="19" t="s">
        <v>19</v>
      </c>
      <c r="B13" s="20">
        <v>1</v>
      </c>
      <c r="C13" s="26" t="str">
        <f>HYPERLINK("https://ko.classic.wowhead.com/item=11098/%EC%A3%BC%EB%AC%B8%EC%8B%9D-%EB%A7%9D%ED%86%A0-%EB%A7%88%EB%B2%95%EB%B6%80%EC%97%AC-%ED%95%98%EA%B8%89-%EC%95%94%ED%9D%91-%EC%A0%80%ED%95%AD","하급 암흑 저항")</f>
        <v>하급 암흑 저항</v>
      </c>
      <c r="D13" s="19" t="s">
        <v>34</v>
      </c>
      <c r="E13" s="22"/>
      <c r="F13" s="22"/>
      <c r="G13" s="22"/>
      <c r="H13" s="22"/>
      <c r="I13" s="22"/>
      <c r="J13" s="19">
        <v>10</v>
      </c>
      <c r="K13" s="22"/>
      <c r="L13" s="22"/>
      <c r="M13" s="22"/>
      <c r="N13" s="22"/>
    </row>
    <row r="14" spans="1:14" x14ac:dyDescent="0.3">
      <c r="A14" s="27" t="s">
        <v>35</v>
      </c>
      <c r="B14" s="28">
        <v>0</v>
      </c>
      <c r="C14" s="29" t="str">
        <f>HYPERLINK("https://ko.classic.wowhead.com/item=21838/%EC%99%95%EC%8B%A4-%EB%8C%80%EA%B4%80-%EC%98%88%EB%B3%B5","왕실 대관 예복(P5)")</f>
        <v>왕실 대관 예복(P5)</v>
      </c>
      <c r="D14" s="27" t="s">
        <v>29</v>
      </c>
      <c r="E14" s="27" t="s">
        <v>24</v>
      </c>
      <c r="F14" s="27">
        <v>21</v>
      </c>
      <c r="G14" s="30"/>
      <c r="H14" s="27">
        <v>30</v>
      </c>
      <c r="I14" s="30"/>
      <c r="J14" s="27">
        <v>25</v>
      </c>
      <c r="K14" s="30"/>
      <c r="L14" s="30"/>
      <c r="M14" s="27">
        <v>2</v>
      </c>
      <c r="N14" s="31">
        <v>0.01</v>
      </c>
    </row>
    <row r="15" spans="1:14" x14ac:dyDescent="0.3">
      <c r="A15" s="30"/>
      <c r="B15" s="28">
        <v>0</v>
      </c>
      <c r="C15" s="32" t="str">
        <f>HYPERLINK("https://ko.classic.wowhead.com/item=12609/%EC%98%A4%EC%83%89%EB%A7%A4%EB%93%AD-%EB%8D%AE%EA%B0%9C","오색매듭 덮개")</f>
        <v>오색매듭 덮개</v>
      </c>
      <c r="D15" s="27" t="s">
        <v>17</v>
      </c>
      <c r="E15" s="27" t="s">
        <v>36</v>
      </c>
      <c r="F15" s="30"/>
      <c r="G15" s="30"/>
      <c r="H15" s="30"/>
      <c r="I15" s="30"/>
      <c r="J15" s="30"/>
      <c r="K15" s="27">
        <v>20</v>
      </c>
      <c r="L15" s="30"/>
      <c r="M15" s="30"/>
      <c r="N15" s="33">
        <v>0.187</v>
      </c>
    </row>
    <row r="16" spans="1:14" x14ac:dyDescent="0.3">
      <c r="A16" s="34" t="s">
        <v>37</v>
      </c>
      <c r="B16" s="35">
        <v>1</v>
      </c>
      <c r="C16" s="36" t="str">
        <f>HYPERLINK("https://ko.classic.wowhead.com/item=12626/%EC%9E%A5%EB%A1%80%EC%9D%98-%EC%86%8C%EB%A7%A4%EC%9E%A5%EC%8B%9D","장례의 소매 장식")</f>
        <v>장례의 소매 장식</v>
      </c>
      <c r="D16" s="34" t="s">
        <v>38</v>
      </c>
      <c r="E16" s="34" t="s">
        <v>39</v>
      </c>
      <c r="F16" s="37"/>
      <c r="G16" s="34">
        <v>14</v>
      </c>
      <c r="H16" s="37"/>
      <c r="I16" s="37"/>
      <c r="J16" s="34">
        <v>10</v>
      </c>
      <c r="K16" s="37"/>
      <c r="L16" s="37"/>
      <c r="M16" s="37"/>
      <c r="N16" s="38">
        <v>0.1847</v>
      </c>
    </row>
    <row r="17" spans="1:14" x14ac:dyDescent="0.3">
      <c r="A17" s="39" t="s">
        <v>40</v>
      </c>
      <c r="B17" s="40">
        <v>1</v>
      </c>
      <c r="C17" s="41" t="str">
        <f>HYPERLINK("https://ko.classic.wowhead.com/item=16928/%EC%B2%9C%EB%B2%8C%EC%9D%98-%EC%9E%A5%EA%B0%91","천벌의 장갑")</f>
        <v>천벌의 장갑</v>
      </c>
      <c r="D17" s="39" t="s">
        <v>41</v>
      </c>
      <c r="E17" s="39" t="s">
        <v>42</v>
      </c>
      <c r="F17" s="39">
        <v>17</v>
      </c>
      <c r="G17" s="39">
        <v>15</v>
      </c>
      <c r="H17" s="42"/>
      <c r="I17" s="42"/>
      <c r="J17" s="39">
        <v>10</v>
      </c>
      <c r="K17" s="42"/>
      <c r="L17" s="42"/>
      <c r="M17" s="42"/>
      <c r="N17" s="43">
        <v>0.14000000000000001</v>
      </c>
    </row>
    <row r="18" spans="1:14" x14ac:dyDescent="0.3">
      <c r="A18" s="42"/>
      <c r="B18" s="40">
        <v>0</v>
      </c>
      <c r="C18" s="44" t="str">
        <f>HYPERLINK("https://ko.classic.wowhead.com/item=18730/%EC%96%B4%EB%91%A0%EB%A7%A4%EB%93%AD-%EC%9E%A5%EA%B0%91","어둠매듭 장갑")</f>
        <v>어둠매듭 장갑</v>
      </c>
      <c r="D18" s="39" t="s">
        <v>31</v>
      </c>
      <c r="E18" s="39" t="s">
        <v>43</v>
      </c>
      <c r="F18" s="42"/>
      <c r="G18" s="39">
        <v>15</v>
      </c>
      <c r="H18" s="42"/>
      <c r="I18" s="42"/>
      <c r="J18" s="39">
        <v>12</v>
      </c>
      <c r="K18" s="42"/>
      <c r="L18" s="42"/>
      <c r="M18" s="42"/>
      <c r="N18" s="45">
        <v>0.18609999999999999</v>
      </c>
    </row>
    <row r="19" spans="1:14" x14ac:dyDescent="0.3">
      <c r="A19" s="46" t="s">
        <v>44</v>
      </c>
      <c r="B19" s="47">
        <v>0</v>
      </c>
      <c r="C19" s="48" t="str">
        <f>HYPERLINK("https://ko.classic.wowhead.com/item=20548/%EB%8F%84%EC%95%88-%EC%A0%80%EC%8A%B9%EC%9D%98-%EB%A3%AC%EB%A7%A4%EB%93%AD-%ED%97%88%EB%A6%AC%EB%9D%A0","저승의 룬매듭 허리띠")</f>
        <v>저승의 룬매듭 허리띠</v>
      </c>
      <c r="D19" s="46" t="s">
        <v>45</v>
      </c>
      <c r="E19" s="49"/>
      <c r="F19" s="46">
        <v>10</v>
      </c>
      <c r="G19" s="49"/>
      <c r="H19" s="49"/>
      <c r="I19" s="49"/>
      <c r="J19" s="46">
        <v>20</v>
      </c>
      <c r="K19" s="49"/>
      <c r="L19" s="49"/>
      <c r="M19" s="49"/>
      <c r="N19" s="49"/>
    </row>
    <row r="20" spans="1:14" x14ac:dyDescent="0.3">
      <c r="A20" s="49"/>
      <c r="B20" s="47">
        <v>1</v>
      </c>
      <c r="C20" s="50" t="str">
        <f>HYPERLINK("https://ko.classic.wowhead.com/item=16933/%EC%B2%9C%EB%B2%8C%EC%9D%98-%ED%97%88%EB%A6%AC%EB%9D%A0","천벌의 허리띠")</f>
        <v>천벌의 허리띠</v>
      </c>
      <c r="D20" s="46" t="s">
        <v>41</v>
      </c>
      <c r="E20" s="46" t="s">
        <v>46</v>
      </c>
      <c r="F20" s="46">
        <v>18</v>
      </c>
      <c r="G20" s="46">
        <v>8</v>
      </c>
      <c r="H20" s="46">
        <v>25</v>
      </c>
      <c r="I20" s="49"/>
      <c r="J20" s="46">
        <v>10</v>
      </c>
      <c r="K20" s="49"/>
      <c r="L20" s="46">
        <v>1</v>
      </c>
      <c r="M20" s="49"/>
      <c r="N20" s="51">
        <v>0.21729999999999999</v>
      </c>
    </row>
    <row r="21" spans="1:14" x14ac:dyDescent="0.3">
      <c r="A21" s="52" t="s">
        <v>47</v>
      </c>
      <c r="B21" s="53">
        <v>0</v>
      </c>
      <c r="C21" s="54" t="str">
        <f>HYPERLINK("https://ko.classic.wowhead.com/spell=24901/%EC%A0%80%EC%8A%B9%EC%9D%98-%EB%A3%AC%EB%A7%A4%EB%93%AD-%EB%8B%A4%EB%A6%AC%EB%B3%B4%ED%98%B8%EA%B5%AC","저승의 룬매듭 다리보호구")</f>
        <v>저승의 룬매듭 다리보호구</v>
      </c>
      <c r="D21" s="52" t="s">
        <v>45</v>
      </c>
      <c r="E21" s="55"/>
      <c r="F21" s="52">
        <v>13</v>
      </c>
      <c r="G21" s="55"/>
      <c r="H21" s="55"/>
      <c r="I21" s="55"/>
      <c r="J21" s="52">
        <v>25</v>
      </c>
      <c r="K21" s="55"/>
      <c r="L21" s="55"/>
      <c r="M21" s="55"/>
      <c r="N21" s="55"/>
    </row>
    <row r="22" spans="1:14" x14ac:dyDescent="0.3">
      <c r="A22" s="52"/>
      <c r="B22" s="53">
        <v>1</v>
      </c>
      <c r="C22" s="56" t="str">
        <f>HYPERLINK("https://ko.classic.wowhead.com/item=16810/%ED%83%80%EB%9D%BD%ED%95%9C%EC%8B%AC%EC%9E%A5%EC%9D%98-%EB%B0%94%EC%A7%80","타락한심장의 바지")</f>
        <v>타락한심장의 바지</v>
      </c>
      <c r="D22" s="52" t="s">
        <v>26</v>
      </c>
      <c r="E22" s="52" t="s">
        <v>48</v>
      </c>
      <c r="F22" s="52">
        <v>20</v>
      </c>
      <c r="G22" s="52">
        <v>19</v>
      </c>
      <c r="H22" s="52">
        <v>30</v>
      </c>
      <c r="I22" s="55"/>
      <c r="J22" s="52">
        <v>10</v>
      </c>
      <c r="K22" s="55"/>
      <c r="L22" s="55"/>
      <c r="M22" s="55"/>
      <c r="N22" s="57">
        <v>0.1948</v>
      </c>
    </row>
    <row r="23" spans="1:14" x14ac:dyDescent="0.3">
      <c r="A23" s="58" t="s">
        <v>49</v>
      </c>
      <c r="B23" s="59">
        <v>0</v>
      </c>
      <c r="C23" s="60" t="str">
        <f>HYPERLINK("https://ko.classic.wowhead.com/item=20537/%EC%A0%80%EC%8A%B9%EC%9D%98-%EB%A3%AC%EB%A7%A4%EB%93%AD-%EC%9E%A5%ED%99%94","저승의 룬매듭 장화")</f>
        <v>저승의 룬매듭 장화</v>
      </c>
      <c r="D23" s="58" t="s">
        <v>45</v>
      </c>
      <c r="E23" s="61"/>
      <c r="F23" s="58">
        <v>8</v>
      </c>
      <c r="G23" s="61"/>
      <c r="H23" s="61"/>
      <c r="I23" s="61"/>
      <c r="J23" s="58">
        <v>20</v>
      </c>
      <c r="K23" s="61"/>
      <c r="L23" s="61"/>
      <c r="M23" s="61"/>
      <c r="N23" s="61"/>
    </row>
    <row r="24" spans="1:14" x14ac:dyDescent="0.3">
      <c r="A24" s="58"/>
      <c r="B24" s="59">
        <v>1</v>
      </c>
      <c r="C24" s="62" t="str">
        <f>HYPERLINK("https://ko.classic.wowhead.com/item=16803/%ED%83%80%EB%9D%BD%ED%95%9C%EC%8B%AC%EC%9E%A5%EC%9D%98-%EC%8B%A0%EB%B0%9C","타락한심장의 신발")</f>
        <v>타락한심장의 신발</v>
      </c>
      <c r="D24" s="58" t="s">
        <v>26</v>
      </c>
      <c r="E24" s="58" t="s">
        <v>50</v>
      </c>
      <c r="F24" s="58">
        <v>23</v>
      </c>
      <c r="G24" s="58">
        <v>11</v>
      </c>
      <c r="H24" s="58">
        <v>18</v>
      </c>
      <c r="I24" s="61"/>
      <c r="J24" s="58">
        <v>7</v>
      </c>
      <c r="K24" s="61"/>
      <c r="L24" s="61"/>
      <c r="M24" s="61"/>
      <c r="N24" s="63">
        <v>0.24490000000000001</v>
      </c>
    </row>
    <row r="25" spans="1:14" x14ac:dyDescent="0.3">
      <c r="A25" s="2" t="s">
        <v>51</v>
      </c>
      <c r="B25" s="3">
        <v>0</v>
      </c>
      <c r="C25" s="4" t="str">
        <f>HYPERLINK("https://ko.classic.wowhead.com/item=21128/%ED%80%B4%EB%9D%BC%EC%A7%80-%EC%98%88%EC%96%B8%EC%9E%90%EC%9D%98-%EC%A7%80%ED%8C%A1%EC%9D%B4","퀴라지 예언자의 지팡이(P5)")</f>
        <v>퀴라지 예언자의 지팡이(P5)</v>
      </c>
      <c r="D25" s="2" t="s">
        <v>29</v>
      </c>
      <c r="E25" s="2" t="s">
        <v>52</v>
      </c>
      <c r="F25" s="2">
        <v>21</v>
      </c>
      <c r="G25" s="2">
        <v>26</v>
      </c>
      <c r="H25" s="2">
        <v>56</v>
      </c>
      <c r="I25" s="5"/>
      <c r="J25" s="5"/>
      <c r="K25" s="2">
        <v>10</v>
      </c>
      <c r="L25" s="5"/>
      <c r="M25" s="5"/>
      <c r="N25" s="64">
        <v>0.03</v>
      </c>
    </row>
    <row r="26" spans="1:14" x14ac:dyDescent="0.3">
      <c r="A26" s="8" t="s">
        <v>53</v>
      </c>
      <c r="B26" s="9">
        <v>0</v>
      </c>
      <c r="C26" s="12" t="str">
        <f>HYPERLINK("https://ko.classic.wowhead.com/item=13524/%EB%B6%88%ED%83%80%EB%8A%94-%EC%96%B4%EB%91%A0%EC%9D%98-%ED%95%B4%EA%B3%A8","불타는 어둠의 해골")</f>
        <v>불타는 어둠의 해골</v>
      </c>
      <c r="D26" s="8" t="s">
        <v>31</v>
      </c>
      <c r="E26" s="8" t="s">
        <v>54</v>
      </c>
      <c r="F26" s="11"/>
      <c r="G26" s="11"/>
      <c r="H26" s="11"/>
      <c r="I26" s="11"/>
      <c r="J26" s="8">
        <v>10</v>
      </c>
      <c r="K26" s="11"/>
      <c r="L26" s="11"/>
      <c r="M26" s="11"/>
      <c r="N26" s="13">
        <v>0.1802</v>
      </c>
    </row>
    <row r="27" spans="1:14" x14ac:dyDescent="0.3">
      <c r="A27" s="14" t="s">
        <v>55</v>
      </c>
      <c r="B27" s="15">
        <v>0</v>
      </c>
      <c r="C27" s="65" t="str">
        <f>HYPERLINK("https://ko.classic.wowhead.com/item=12605/%EC%82%AC%EC%95%85%ED%95%9C-%ED%95%B4%EA%B3%A8%EB%B4%89","사악한 해골봉")</f>
        <v>사악한 해골봉</v>
      </c>
      <c r="D27" s="14" t="s">
        <v>17</v>
      </c>
      <c r="E27" s="14" t="s">
        <v>56</v>
      </c>
      <c r="F27" s="17"/>
      <c r="G27" s="17"/>
      <c r="H27" s="17"/>
      <c r="I27" s="17"/>
      <c r="J27" s="14">
        <v>10</v>
      </c>
      <c r="K27" s="17"/>
      <c r="L27" s="17"/>
      <c r="M27" s="17"/>
      <c r="N27" s="66">
        <v>0.33200000000000002</v>
      </c>
    </row>
    <row r="28" spans="1:14" x14ac:dyDescent="0.3">
      <c r="A28" s="19" t="s">
        <v>57</v>
      </c>
      <c r="B28" s="20">
        <v>0</v>
      </c>
      <c r="C28" s="21" t="str">
        <f>HYPERLINK("https://ko.classic.wowhead.com/item=21687/%EC%9A%B0%EA%BC%AC%EC%9D%98-%EC%95%94%ED%9D%91-%EB%B0%98%EC%A7%80","우꼬의 암흑 반지(P5)")</f>
        <v>우꼬의 암흑 반지(P5)</v>
      </c>
      <c r="D28" s="19" t="s">
        <v>29</v>
      </c>
      <c r="E28" s="19" t="s">
        <v>58</v>
      </c>
      <c r="F28" s="19">
        <v>13</v>
      </c>
      <c r="G28" s="22"/>
      <c r="H28" s="22"/>
      <c r="I28" s="22"/>
      <c r="J28" s="19">
        <v>20</v>
      </c>
      <c r="K28" s="22"/>
      <c r="L28" s="22"/>
      <c r="M28" s="22"/>
      <c r="N28" s="23">
        <v>0.1</v>
      </c>
    </row>
    <row r="29" spans="1:14" x14ac:dyDescent="0.3">
      <c r="A29" s="22"/>
      <c r="B29" s="20">
        <v>0</v>
      </c>
      <c r="C29" s="67" t="str">
        <f>HYPERLINK("https://ko.classic.wowhead.com/item=11980/%EC%98%A4%ED%8C%94-%EB%B0%98%EC%A7%80","암흑 저항의 오팔 반지")</f>
        <v>암흑 저항의 오팔 반지</v>
      </c>
      <c r="D29" s="19" t="s">
        <v>59</v>
      </c>
      <c r="E29" s="22"/>
      <c r="F29" s="22"/>
      <c r="G29" s="22"/>
      <c r="H29" s="22"/>
      <c r="I29" s="22"/>
      <c r="J29" s="19">
        <v>22</v>
      </c>
      <c r="K29" s="22"/>
      <c r="L29" s="22"/>
      <c r="M29" s="22"/>
      <c r="N29" s="22"/>
    </row>
    <row r="30" spans="1:14" x14ac:dyDescent="0.3">
      <c r="A30" s="22"/>
      <c r="B30" s="20">
        <v>1</v>
      </c>
      <c r="C30" s="21" t="str">
        <f>HYPERLINK("https://ko.classic.wowhead.com/item=17110/%EB%8C%80%ED%98%84%EC%9E%90%EC%9D%98-%EC%9D%B8%EC%9E%A5","대현자의 인장")</f>
        <v>대현자의 인장</v>
      </c>
      <c r="D30" s="19" t="s">
        <v>26</v>
      </c>
      <c r="E30" s="19" t="s">
        <v>27</v>
      </c>
      <c r="F30" s="19">
        <v>11</v>
      </c>
      <c r="G30" s="19">
        <v>11</v>
      </c>
      <c r="H30" s="22"/>
      <c r="I30" s="22"/>
      <c r="J30" s="22"/>
      <c r="K30" s="19">
        <v>6</v>
      </c>
      <c r="L30" s="22"/>
      <c r="M30" s="22"/>
      <c r="N30" s="25">
        <v>0.3231</v>
      </c>
    </row>
    <row r="31" spans="1:14" x14ac:dyDescent="0.3">
      <c r="A31" s="27" t="s">
        <v>60</v>
      </c>
      <c r="B31" s="28">
        <v>0</v>
      </c>
      <c r="C31" s="32" t="str">
        <f>HYPERLINK("https://ko.classic.wowhead.com/item=18639/%EC%B4%88%EA%B4%91%EC%9E%90-%EC%95%94%ED%9D%91-%EB%B0%98%EC%82%AC%EA%B8%B0","초광자 암흑 반사기")</f>
        <v>초광자 암흑 반사기</v>
      </c>
      <c r="D31" s="27" t="s">
        <v>61</v>
      </c>
      <c r="E31" s="30"/>
      <c r="F31" s="30"/>
      <c r="G31" s="30"/>
      <c r="H31" s="30"/>
      <c r="I31" s="30"/>
      <c r="J31" s="27">
        <v>20</v>
      </c>
      <c r="K31" s="30"/>
      <c r="L31" s="30"/>
      <c r="M31" s="30"/>
      <c r="N31" s="30"/>
    </row>
    <row r="32" spans="1:14" x14ac:dyDescent="0.3">
      <c r="A32" s="30"/>
      <c r="B32" s="28">
        <v>1</v>
      </c>
      <c r="C32" s="68" t="str">
        <f>HYPERLINK("https://ko.classic.wowhead.com/item=10779/%EC%95%85%EB%A7%88%EC%9D%98-%ED%94%BC","악마의 피")</f>
        <v>악마의 피</v>
      </c>
      <c r="D32" s="27" t="s">
        <v>62</v>
      </c>
      <c r="E32" s="30"/>
      <c r="F32" s="30"/>
      <c r="G32" s="30"/>
      <c r="H32" s="30"/>
      <c r="I32" s="30"/>
      <c r="J32" s="27">
        <v>10</v>
      </c>
      <c r="K32" s="30"/>
      <c r="L32" s="30"/>
      <c r="M32" s="30"/>
      <c r="N32" s="30"/>
    </row>
    <row r="33" spans="1:14" x14ac:dyDescent="0.3">
      <c r="A33" s="30"/>
      <c r="B33" s="28">
        <v>0</v>
      </c>
      <c r="C33" s="32" t="str">
        <f>HYPERLINK("https://ko.classic.wowhead.com/item=11811/%EC%97%B0%EA%B8%B0%EB%82%98%EB%8A%94-%EC%82%B0%EC%9D%98-%EC%A0%95%EC%88%98","연기나는 산의 정수")</f>
        <v>연기나는 산의 정수</v>
      </c>
      <c r="D33" s="27" t="s">
        <v>63</v>
      </c>
      <c r="E33" s="30"/>
      <c r="F33" s="30"/>
      <c r="G33" s="30"/>
      <c r="H33" s="30"/>
      <c r="I33" s="30"/>
      <c r="J33" s="30"/>
      <c r="K33" s="27">
        <v>7</v>
      </c>
      <c r="L33" s="30"/>
      <c r="M33" s="30"/>
      <c r="N33" s="30"/>
    </row>
    <row r="34" spans="1:14" x14ac:dyDescent="0.3">
      <c r="A34" s="34" t="s">
        <v>64</v>
      </c>
      <c r="B34" s="35">
        <v>1</v>
      </c>
      <c r="C34" s="69" t="str">
        <f>HYPERLINK("https://ko.classic.wowhead.com/spell=27683/%EC%95%94%ED%9D%91-%EB%B3%B4%ED%98%B8%EC%9D%98-%EA%B8%B0%EC%9B%90","암흑 보호의 기원")</f>
        <v>암흑 보호의 기원</v>
      </c>
      <c r="D34" s="34" t="s">
        <v>65</v>
      </c>
      <c r="E34" s="37"/>
      <c r="F34" s="37"/>
      <c r="G34" s="37"/>
      <c r="H34" s="37"/>
      <c r="I34" s="37"/>
      <c r="J34" s="34">
        <v>60</v>
      </c>
      <c r="K34" s="37"/>
      <c r="L34" s="37"/>
      <c r="M34" s="37"/>
      <c r="N34" s="37"/>
    </row>
    <row r="35" spans="1:14" x14ac:dyDescent="0.3">
      <c r="A35" s="37"/>
      <c r="B35" s="35">
        <v>1</v>
      </c>
      <c r="C35" s="69" t="str">
        <f>HYPERLINK("https://ko.classic.wowhead.com/spell=23825/%EC%95%85%EB%A0%B9%EC%88%A0%EC%9D%98-%EB%8C%80%EA%B0%80","악령술의 대가")</f>
        <v>악령술의 대가</v>
      </c>
      <c r="D35" s="34" t="s">
        <v>66</v>
      </c>
      <c r="E35" s="37"/>
      <c r="F35" s="37"/>
      <c r="G35" s="37"/>
      <c r="H35" s="37"/>
      <c r="I35" s="37"/>
      <c r="J35" s="34">
        <v>60</v>
      </c>
      <c r="K35" s="37"/>
      <c r="L35" s="37"/>
      <c r="M35" s="37"/>
      <c r="N35" s="37"/>
    </row>
    <row r="36" spans="1:14" x14ac:dyDescent="0.3">
      <c r="A36" s="37"/>
      <c r="B36" s="35">
        <v>1</v>
      </c>
      <c r="C36" s="69" t="str">
        <f>HYPERLINK("https://ko.classic.wowhead.com/spell=11735/%EC%95%85%EB%A7%88%EC%9D%98-%EA%B0%91%EC%98%B7","악마의 갑옷")</f>
        <v>악마의 갑옷</v>
      </c>
      <c r="D36" s="34" t="s">
        <v>67</v>
      </c>
      <c r="E36" s="37"/>
      <c r="F36" s="37"/>
      <c r="G36" s="37"/>
      <c r="H36" s="37"/>
      <c r="I36" s="37"/>
      <c r="J36" s="34">
        <v>15</v>
      </c>
      <c r="K36" s="37"/>
      <c r="L36" s="37"/>
      <c r="M36" s="37"/>
      <c r="N36" s="37"/>
    </row>
    <row r="37" spans="1:14" x14ac:dyDescent="0.3">
      <c r="A37" s="37"/>
      <c r="B37" s="35">
        <v>1</v>
      </c>
      <c r="C37" s="69" t="str">
        <f>HYPERLINK("https://ko.classic.wowhead.com/item=9088/%EC%95%84%EC%84%9C%EC%8A%A4%EC%9D%98-%EC%84%A0%EB%AC%BC","아서스의 선물")</f>
        <v>아서스의 선물</v>
      </c>
      <c r="D37" s="34" t="s">
        <v>68</v>
      </c>
      <c r="E37" s="37"/>
      <c r="F37" s="37"/>
      <c r="G37" s="37"/>
      <c r="H37" s="37"/>
      <c r="I37" s="37"/>
      <c r="J37" s="34">
        <v>10</v>
      </c>
      <c r="K37" s="37"/>
      <c r="L37" s="37"/>
      <c r="M37" s="37"/>
      <c r="N37" s="37"/>
    </row>
    <row r="38" spans="1:14" x14ac:dyDescent="0.3">
      <c r="A38" s="37"/>
      <c r="B38" s="35">
        <v>0</v>
      </c>
      <c r="C38" s="69" t="str">
        <f>HYPERLINK("https://ko.classic.wowhead.com/spell=20579/%EC%95%94%ED%9D%91-%EC%A0%80%ED%95%AD%EB%A0%A5","암흑 저항력")</f>
        <v>암흑 저항력</v>
      </c>
      <c r="D38" s="34" t="s">
        <v>69</v>
      </c>
      <c r="E38" s="37"/>
      <c r="F38" s="37"/>
      <c r="G38" s="37"/>
      <c r="H38" s="37"/>
      <c r="I38" s="37"/>
      <c r="J38" s="34">
        <v>10</v>
      </c>
      <c r="K38" s="37"/>
      <c r="L38" s="37"/>
      <c r="M38" s="37"/>
      <c r="N38" s="37"/>
    </row>
    <row r="40" spans="1:14" x14ac:dyDescent="0.3">
      <c r="H40" s="70" t="s">
        <v>9</v>
      </c>
      <c r="I40" s="71" t="s">
        <v>70</v>
      </c>
      <c r="J40" s="72">
        <f>SUMIF(B2:B38, 1, J2:J38)+SUMIF(B2:B38, 1, K2:K38)</f>
        <v>250</v>
      </c>
    </row>
    <row r="41" spans="1:14" x14ac:dyDescent="0.3">
      <c r="H41" s="73"/>
      <c r="I41" s="74" t="s">
        <v>71</v>
      </c>
      <c r="J41" s="75">
        <v>315</v>
      </c>
    </row>
  </sheetData>
  <phoneticPr fontId="8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시트1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사용자</cp:lastModifiedBy>
  <dcterms:modified xsi:type="dcterms:W3CDTF">2020-08-15T15:37:14Z</dcterms:modified>
</cp:coreProperties>
</file>