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11D4DC-7E83-4B13-9CEB-861EBB1C12DF}" xr6:coauthVersionLast="44" xr6:coauthVersionMax="47" xr10:uidLastSave="{00000000-0000-0000-0000-000000000000}"/>
  <bookViews>
    <workbookView xWindow="1950" yWindow="1950" windowWidth="25815" windowHeight="13785" tabRatio="885" firstSheet="3" activeTab="17" xr2:uid="{75E517D8-94E5-4256-9777-CB2E3513430C}"/>
  </bookViews>
  <sheets>
    <sheet name="Sheet1" sheetId="1" state="hidden" r:id="rId1"/>
    <sheet name="시청자질문" sheetId="3" state="hidden" r:id="rId2"/>
    <sheet name="75레벨 (2)" sheetId="38" state="hidden" r:id="rId3"/>
    <sheet name="75레벨" sheetId="14" r:id="rId4"/>
    <sheet name="76레벨" sheetId="15" r:id="rId5"/>
    <sheet name="77레벨" sheetId="16" r:id="rId6"/>
    <sheet name="78레벨" sheetId="17" r:id="rId7"/>
    <sheet name="79레벨" sheetId="18" r:id="rId8"/>
    <sheet name="80레벨" sheetId="28" r:id="rId9"/>
    <sheet name="81레벨" sheetId="29" r:id="rId10"/>
    <sheet name="82레벨" sheetId="30" r:id="rId11"/>
    <sheet name="83레벨" sheetId="31" r:id="rId12"/>
    <sheet name="84레벨" sheetId="32" r:id="rId13"/>
    <sheet name="85레벨" sheetId="33" r:id="rId14"/>
    <sheet name="86레벨" sheetId="34" r:id="rId15"/>
    <sheet name="87레벨" sheetId="35" r:id="rId16"/>
    <sheet name="88레벨" sheetId="36" r:id="rId17"/>
    <sheet name="89레벨" sheetId="3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36" l="1"/>
  <c r="E10" i="35"/>
  <c r="E11" i="34"/>
  <c r="E12" i="33"/>
  <c r="E13" i="32"/>
  <c r="E16" i="29"/>
  <c r="E17" i="28"/>
  <c r="E18" i="18"/>
  <c r="E19" i="17"/>
  <c r="E20" i="16"/>
  <c r="E21" i="15"/>
  <c r="E24" i="38" l="1"/>
  <c r="D5" i="38"/>
  <c r="D24" i="38"/>
  <c r="J18" i="38" l="1"/>
  <c r="L18" i="38" s="1"/>
  <c r="M18" i="38" s="1"/>
  <c r="N18" i="38" s="1"/>
  <c r="G18" i="38"/>
  <c r="H17" i="38"/>
  <c r="G16" i="38" s="1"/>
  <c r="G17" i="38"/>
  <c r="H16" i="38"/>
  <c r="J16" i="38" s="1"/>
  <c r="L16" i="38" s="1"/>
  <c r="M16" i="38" s="1"/>
  <c r="N16" i="38" s="1"/>
  <c r="J15" i="38"/>
  <c r="L15" i="38" s="1"/>
  <c r="M15" i="38" s="1"/>
  <c r="N15" i="38" s="1"/>
  <c r="H15" i="38"/>
  <c r="G15" i="38" s="1"/>
  <c r="H14" i="38"/>
  <c r="G13" i="38" s="1"/>
  <c r="G14" i="38"/>
  <c r="H13" i="38"/>
  <c r="G12" i="38" s="1"/>
  <c r="H12" i="38"/>
  <c r="J12" i="38" s="1"/>
  <c r="L12" i="38" s="1"/>
  <c r="M12" i="38" s="1"/>
  <c r="N12" i="38" s="1"/>
  <c r="J11" i="38"/>
  <c r="L11" i="38" s="1"/>
  <c r="M11" i="38" s="1"/>
  <c r="N11" i="38" s="1"/>
  <c r="H11" i="38"/>
  <c r="G11" i="38" s="1"/>
  <c r="H10" i="38"/>
  <c r="G9" i="38" s="1"/>
  <c r="G10" i="38"/>
  <c r="H9" i="38"/>
  <c r="G8" i="38" s="1"/>
  <c r="H8" i="38"/>
  <c r="J8" i="38" s="1"/>
  <c r="L8" i="38" s="1"/>
  <c r="M8" i="38" s="1"/>
  <c r="N8" i="38" s="1"/>
  <c r="J7" i="38"/>
  <c r="L7" i="38" s="1"/>
  <c r="M7" i="38" s="1"/>
  <c r="N7" i="38" s="1"/>
  <c r="H7" i="38"/>
  <c r="G7" i="38" s="1"/>
  <c r="H6" i="38"/>
  <c r="G5" i="38" s="1"/>
  <c r="G6" i="38"/>
  <c r="H5" i="38"/>
  <c r="G4" i="38" s="1"/>
  <c r="H4" i="38"/>
  <c r="J4" i="38" s="1"/>
  <c r="L4" i="38" s="1"/>
  <c r="E6" i="36"/>
  <c r="E7" i="35"/>
  <c r="E8" i="34"/>
  <c r="E9" i="33"/>
  <c r="E10" i="32"/>
  <c r="E13" i="29"/>
  <c r="E14" i="28"/>
  <c r="E15" i="18"/>
  <c r="E16" i="17"/>
  <c r="E17" i="16"/>
  <c r="E18" i="15"/>
  <c r="J4" i="37"/>
  <c r="L4" i="37" s="1"/>
  <c r="M4" i="37" s="1"/>
  <c r="N4" i="37" s="1"/>
  <c r="G4" i="37"/>
  <c r="J5" i="36"/>
  <c r="L5" i="36" s="1"/>
  <c r="M5" i="36" s="1"/>
  <c r="N5" i="36" s="1"/>
  <c r="G5" i="36"/>
  <c r="H4" i="36"/>
  <c r="J4" i="36" s="1"/>
  <c r="L4" i="36" s="1"/>
  <c r="M4" i="36" s="1"/>
  <c r="N4" i="36" s="1"/>
  <c r="J6" i="35"/>
  <c r="L6" i="35" s="1"/>
  <c r="M6" i="35" s="1"/>
  <c r="N6" i="35" s="1"/>
  <c r="G6" i="35"/>
  <c r="H5" i="35"/>
  <c r="J5" i="35" s="1"/>
  <c r="L5" i="35" s="1"/>
  <c r="M5" i="35" s="1"/>
  <c r="N5" i="35" s="1"/>
  <c r="H4" i="35"/>
  <c r="J7" i="34"/>
  <c r="L7" i="34" s="1"/>
  <c r="M7" i="34" s="1"/>
  <c r="N7" i="34" s="1"/>
  <c r="G7" i="34"/>
  <c r="H6" i="34"/>
  <c r="J6" i="34" s="1"/>
  <c r="L6" i="34" s="1"/>
  <c r="M6" i="34" s="1"/>
  <c r="N6" i="34" s="1"/>
  <c r="H5" i="34"/>
  <c r="G5" i="34" s="1"/>
  <c r="J4" i="34"/>
  <c r="L4" i="34" s="1"/>
  <c r="M4" i="34" s="1"/>
  <c r="N4" i="34" s="1"/>
  <c r="H4" i="34"/>
  <c r="J8" i="33"/>
  <c r="L8" i="33" s="1"/>
  <c r="M8" i="33" s="1"/>
  <c r="N8" i="33" s="1"/>
  <c r="G8" i="33"/>
  <c r="H7" i="33"/>
  <c r="J7" i="33" s="1"/>
  <c r="L7" i="33" s="1"/>
  <c r="M7" i="33" s="1"/>
  <c r="N7" i="33" s="1"/>
  <c r="H6" i="33"/>
  <c r="H5" i="33"/>
  <c r="J5" i="33" s="1"/>
  <c r="L5" i="33" s="1"/>
  <c r="M5" i="33" s="1"/>
  <c r="N5" i="33" s="1"/>
  <c r="H4" i="33"/>
  <c r="J4" i="33" s="1"/>
  <c r="L4" i="33" s="1"/>
  <c r="M4" i="33" s="1"/>
  <c r="N4" i="33" s="1"/>
  <c r="J9" i="32"/>
  <c r="L9" i="32" s="1"/>
  <c r="M9" i="32" s="1"/>
  <c r="N9" i="32" s="1"/>
  <c r="G9" i="32"/>
  <c r="H8" i="32"/>
  <c r="J8" i="32" s="1"/>
  <c r="L8" i="32" s="1"/>
  <c r="M8" i="32" s="1"/>
  <c r="N8" i="32" s="1"/>
  <c r="H7" i="32"/>
  <c r="G7" i="32" s="1"/>
  <c r="H6" i="32"/>
  <c r="J6" i="32" s="1"/>
  <c r="L6" i="32" s="1"/>
  <c r="M6" i="32" s="1"/>
  <c r="N6" i="32" s="1"/>
  <c r="G6" i="32"/>
  <c r="H5" i="32"/>
  <c r="J5" i="32" s="1"/>
  <c r="L5" i="32" s="1"/>
  <c r="M5" i="32" s="1"/>
  <c r="N5" i="32" s="1"/>
  <c r="H4" i="32"/>
  <c r="G4" i="32" s="1"/>
  <c r="J10" i="31"/>
  <c r="L10" i="31" s="1"/>
  <c r="M10" i="31" s="1"/>
  <c r="N10" i="31" s="1"/>
  <c r="G10" i="31"/>
  <c r="H9" i="31"/>
  <c r="J9" i="31" s="1"/>
  <c r="L9" i="31" s="1"/>
  <c r="M9" i="31" s="1"/>
  <c r="N9" i="31" s="1"/>
  <c r="H8" i="31"/>
  <c r="G8" i="31" s="1"/>
  <c r="H7" i="31"/>
  <c r="J7" i="31" s="1"/>
  <c r="L7" i="31" s="1"/>
  <c r="M7" i="31" s="1"/>
  <c r="N7" i="31" s="1"/>
  <c r="H6" i="31"/>
  <c r="J6" i="31" s="1"/>
  <c r="L6" i="31" s="1"/>
  <c r="M6" i="31" s="1"/>
  <c r="N6" i="31" s="1"/>
  <c r="H5" i="31"/>
  <c r="G5" i="31" s="1"/>
  <c r="H4" i="31"/>
  <c r="J4" i="31" s="1"/>
  <c r="L4" i="31" s="1"/>
  <c r="M4" i="31" s="1"/>
  <c r="N4" i="31" s="1"/>
  <c r="J11" i="30"/>
  <c r="L11" i="30" s="1"/>
  <c r="M11" i="30" s="1"/>
  <c r="N11" i="30" s="1"/>
  <c r="G11" i="30"/>
  <c r="H10" i="30"/>
  <c r="J10" i="30" s="1"/>
  <c r="L10" i="30" s="1"/>
  <c r="M10" i="30" s="1"/>
  <c r="N10" i="30" s="1"/>
  <c r="H9" i="30"/>
  <c r="H8" i="30"/>
  <c r="J8" i="30" s="1"/>
  <c r="L8" i="30" s="1"/>
  <c r="M8" i="30" s="1"/>
  <c r="N8" i="30" s="1"/>
  <c r="H7" i="30"/>
  <c r="J7" i="30" s="1"/>
  <c r="L7" i="30" s="1"/>
  <c r="M7" i="30" s="1"/>
  <c r="N7" i="30" s="1"/>
  <c r="H6" i="30"/>
  <c r="H5" i="30"/>
  <c r="J5" i="30" s="1"/>
  <c r="L5" i="30" s="1"/>
  <c r="M5" i="30" s="1"/>
  <c r="N5" i="30" s="1"/>
  <c r="H4" i="30"/>
  <c r="J4" i="30" s="1"/>
  <c r="L4" i="30" s="1"/>
  <c r="M4" i="30" s="1"/>
  <c r="N4" i="30" s="1"/>
  <c r="J12" i="29"/>
  <c r="L12" i="29" s="1"/>
  <c r="M12" i="29" s="1"/>
  <c r="N12" i="29" s="1"/>
  <c r="G12" i="29"/>
  <c r="H11" i="29"/>
  <c r="J11" i="29" s="1"/>
  <c r="L11" i="29" s="1"/>
  <c r="M11" i="29" s="1"/>
  <c r="N11" i="29" s="1"/>
  <c r="H10" i="29"/>
  <c r="H9" i="29"/>
  <c r="H8" i="29"/>
  <c r="J8" i="29" s="1"/>
  <c r="L8" i="29" s="1"/>
  <c r="M8" i="29" s="1"/>
  <c r="N8" i="29" s="1"/>
  <c r="H7" i="29"/>
  <c r="H6" i="29"/>
  <c r="G6" i="29"/>
  <c r="H5" i="29"/>
  <c r="J5" i="29" s="1"/>
  <c r="L5" i="29" s="1"/>
  <c r="M5" i="29" s="1"/>
  <c r="N5" i="29" s="1"/>
  <c r="H4" i="29"/>
  <c r="G4" i="29" s="1"/>
  <c r="D5" i="29"/>
  <c r="J13" i="28"/>
  <c r="L13" i="28" s="1"/>
  <c r="M13" i="28" s="1"/>
  <c r="N13" i="28" s="1"/>
  <c r="G13" i="28"/>
  <c r="H12" i="28"/>
  <c r="J12" i="28" s="1"/>
  <c r="L12" i="28" s="1"/>
  <c r="M12" i="28" s="1"/>
  <c r="N12" i="28" s="1"/>
  <c r="H11" i="28"/>
  <c r="G11" i="28" s="1"/>
  <c r="H10" i="28"/>
  <c r="J10" i="28" s="1"/>
  <c r="L10" i="28" s="1"/>
  <c r="M10" i="28" s="1"/>
  <c r="N10" i="28" s="1"/>
  <c r="H9" i="28"/>
  <c r="J9" i="28" s="1"/>
  <c r="L9" i="28" s="1"/>
  <c r="M9" i="28" s="1"/>
  <c r="N9" i="28" s="1"/>
  <c r="H8" i="28"/>
  <c r="G8" i="28" s="1"/>
  <c r="H7" i="28"/>
  <c r="J7" i="28" s="1"/>
  <c r="L7" i="28" s="1"/>
  <c r="M7" i="28" s="1"/>
  <c r="N7" i="28" s="1"/>
  <c r="H6" i="28"/>
  <c r="J6" i="28" s="1"/>
  <c r="L6" i="28" s="1"/>
  <c r="M6" i="28" s="1"/>
  <c r="N6" i="28" s="1"/>
  <c r="H5" i="28"/>
  <c r="G5" i="28" s="1"/>
  <c r="H4" i="28"/>
  <c r="J4" i="28" s="1"/>
  <c r="L4" i="28" s="1"/>
  <c r="M4" i="28" s="1"/>
  <c r="N4" i="28" s="1"/>
  <c r="J14" i="18"/>
  <c r="L14" i="18" s="1"/>
  <c r="M14" i="18" s="1"/>
  <c r="N14" i="18" s="1"/>
  <c r="G14" i="18"/>
  <c r="H13" i="18"/>
  <c r="J13" i="18" s="1"/>
  <c r="L13" i="18" s="1"/>
  <c r="M13" i="18" s="1"/>
  <c r="N13" i="18" s="1"/>
  <c r="H12" i="18"/>
  <c r="G12" i="18" s="1"/>
  <c r="H11" i="18"/>
  <c r="J11" i="18" s="1"/>
  <c r="L11" i="18" s="1"/>
  <c r="M11" i="18" s="1"/>
  <c r="N11" i="18" s="1"/>
  <c r="H10" i="18"/>
  <c r="J10" i="18" s="1"/>
  <c r="L10" i="18" s="1"/>
  <c r="M10" i="18" s="1"/>
  <c r="N10" i="18" s="1"/>
  <c r="H9" i="18"/>
  <c r="H8" i="18"/>
  <c r="J8" i="18" s="1"/>
  <c r="L8" i="18" s="1"/>
  <c r="M8" i="18" s="1"/>
  <c r="N8" i="18" s="1"/>
  <c r="H7" i="18"/>
  <c r="J7" i="18" s="1"/>
  <c r="L7" i="18" s="1"/>
  <c r="M7" i="18" s="1"/>
  <c r="N7" i="18" s="1"/>
  <c r="H6" i="18"/>
  <c r="G6" i="18" s="1"/>
  <c r="H5" i="18"/>
  <c r="J5" i="18" s="1"/>
  <c r="L5" i="18" s="1"/>
  <c r="M5" i="18" s="1"/>
  <c r="N5" i="18" s="1"/>
  <c r="H4" i="18"/>
  <c r="J4" i="18" s="1"/>
  <c r="L4" i="18" s="1"/>
  <c r="M4" i="18" s="1"/>
  <c r="N4" i="18" s="1"/>
  <c r="J15" i="17"/>
  <c r="L15" i="17" s="1"/>
  <c r="M15" i="17" s="1"/>
  <c r="N15" i="17" s="1"/>
  <c r="G15" i="17"/>
  <c r="H14" i="17"/>
  <c r="J14" i="17" s="1"/>
  <c r="L14" i="17" s="1"/>
  <c r="M14" i="17" s="1"/>
  <c r="N14" i="17" s="1"/>
  <c r="H13" i="17"/>
  <c r="H12" i="17"/>
  <c r="J12" i="17" s="1"/>
  <c r="L12" i="17" s="1"/>
  <c r="M12" i="17" s="1"/>
  <c r="N12" i="17" s="1"/>
  <c r="H11" i="17"/>
  <c r="J11" i="17" s="1"/>
  <c r="L11" i="17" s="1"/>
  <c r="M11" i="17" s="1"/>
  <c r="N11" i="17" s="1"/>
  <c r="H10" i="17"/>
  <c r="G10" i="17" s="1"/>
  <c r="H9" i="17"/>
  <c r="J9" i="17" s="1"/>
  <c r="L9" i="17" s="1"/>
  <c r="M9" i="17" s="1"/>
  <c r="N9" i="17" s="1"/>
  <c r="H8" i="17"/>
  <c r="J8" i="17" s="1"/>
  <c r="L8" i="17" s="1"/>
  <c r="M8" i="17" s="1"/>
  <c r="N8" i="17" s="1"/>
  <c r="H7" i="17"/>
  <c r="G7" i="17" s="1"/>
  <c r="H6" i="17"/>
  <c r="G6" i="17" s="1"/>
  <c r="H5" i="17"/>
  <c r="J5" i="17" s="1"/>
  <c r="L5" i="17" s="1"/>
  <c r="M5" i="17" s="1"/>
  <c r="N5" i="17" s="1"/>
  <c r="H4" i="17"/>
  <c r="J16" i="16"/>
  <c r="L16" i="16" s="1"/>
  <c r="M16" i="16" s="1"/>
  <c r="N16" i="16" s="1"/>
  <c r="G16" i="16"/>
  <c r="H15" i="16"/>
  <c r="J15" i="16" s="1"/>
  <c r="L15" i="16" s="1"/>
  <c r="M15" i="16" s="1"/>
  <c r="N15" i="16" s="1"/>
  <c r="H14" i="16"/>
  <c r="G14" i="16" s="1"/>
  <c r="H13" i="16"/>
  <c r="J13" i="16" s="1"/>
  <c r="L13" i="16" s="1"/>
  <c r="M13" i="16" s="1"/>
  <c r="N13" i="16" s="1"/>
  <c r="H12" i="16"/>
  <c r="J12" i="16" s="1"/>
  <c r="L12" i="16" s="1"/>
  <c r="M12" i="16" s="1"/>
  <c r="N12" i="16" s="1"/>
  <c r="H11" i="16"/>
  <c r="H10" i="16"/>
  <c r="J10" i="16" s="1"/>
  <c r="L10" i="16" s="1"/>
  <c r="M10" i="16" s="1"/>
  <c r="N10" i="16" s="1"/>
  <c r="H9" i="16"/>
  <c r="J9" i="16" s="1"/>
  <c r="L9" i="16" s="1"/>
  <c r="M9" i="16" s="1"/>
  <c r="N9" i="16" s="1"/>
  <c r="H8" i="16"/>
  <c r="G8" i="16" s="1"/>
  <c r="H7" i="16"/>
  <c r="J7" i="16" s="1"/>
  <c r="L7" i="16" s="1"/>
  <c r="M7" i="16" s="1"/>
  <c r="N7" i="16" s="1"/>
  <c r="H6" i="16"/>
  <c r="J6" i="16" s="1"/>
  <c r="L6" i="16" s="1"/>
  <c r="M6" i="16" s="1"/>
  <c r="N6" i="16" s="1"/>
  <c r="H5" i="16"/>
  <c r="G5" i="16" s="1"/>
  <c r="H4" i="16"/>
  <c r="J4" i="16" s="1"/>
  <c r="L4" i="16" s="1"/>
  <c r="M4" i="16" s="1"/>
  <c r="N4" i="16" s="1"/>
  <c r="J17" i="15"/>
  <c r="L17" i="15" s="1"/>
  <c r="M17" i="15" s="1"/>
  <c r="N17" i="15" s="1"/>
  <c r="G17" i="15"/>
  <c r="H16" i="15"/>
  <c r="J16" i="15" s="1"/>
  <c r="L16" i="15" s="1"/>
  <c r="M16" i="15" s="1"/>
  <c r="N16" i="15" s="1"/>
  <c r="H15" i="15"/>
  <c r="H14" i="15"/>
  <c r="J14" i="15" s="1"/>
  <c r="L14" i="15" s="1"/>
  <c r="M14" i="15" s="1"/>
  <c r="N14" i="15" s="1"/>
  <c r="H13" i="15"/>
  <c r="J13" i="15" s="1"/>
  <c r="L13" i="15" s="1"/>
  <c r="M13" i="15" s="1"/>
  <c r="N13" i="15" s="1"/>
  <c r="H12" i="15"/>
  <c r="H11" i="15"/>
  <c r="J11" i="15" s="1"/>
  <c r="L11" i="15" s="1"/>
  <c r="M11" i="15" s="1"/>
  <c r="N11" i="15" s="1"/>
  <c r="H10" i="15"/>
  <c r="J10" i="15" s="1"/>
  <c r="L10" i="15" s="1"/>
  <c r="M10" i="15" s="1"/>
  <c r="N10" i="15" s="1"/>
  <c r="H9" i="15"/>
  <c r="J9" i="15" s="1"/>
  <c r="L9" i="15" s="1"/>
  <c r="M9" i="15" s="1"/>
  <c r="N9" i="15" s="1"/>
  <c r="H8" i="15"/>
  <c r="J8" i="15" s="1"/>
  <c r="L8" i="15" s="1"/>
  <c r="M8" i="15" s="1"/>
  <c r="N8" i="15" s="1"/>
  <c r="H7" i="15"/>
  <c r="J7" i="15" s="1"/>
  <c r="L7" i="15" s="1"/>
  <c r="M7" i="15" s="1"/>
  <c r="N7" i="15" s="1"/>
  <c r="H6" i="15"/>
  <c r="H5" i="15"/>
  <c r="J5" i="15" s="1"/>
  <c r="L5" i="15" s="1"/>
  <c r="M5" i="15" s="1"/>
  <c r="N5" i="15" s="1"/>
  <c r="H4" i="15"/>
  <c r="J4" i="15" s="1"/>
  <c r="L4" i="15" s="1"/>
  <c r="M4" i="15" s="1"/>
  <c r="N4" i="15" s="1"/>
  <c r="J18" i="14"/>
  <c r="L18" i="14" s="1"/>
  <c r="M18" i="14" s="1"/>
  <c r="N18" i="14" s="1"/>
  <c r="G18" i="14"/>
  <c r="H17" i="14"/>
  <c r="J17" i="14" s="1"/>
  <c r="L17" i="14" s="1"/>
  <c r="M17" i="14" s="1"/>
  <c r="N17" i="14" s="1"/>
  <c r="H16" i="14"/>
  <c r="H15" i="14"/>
  <c r="J15" i="14" s="1"/>
  <c r="L15" i="14" s="1"/>
  <c r="M15" i="14" s="1"/>
  <c r="N15" i="14" s="1"/>
  <c r="H14" i="14"/>
  <c r="J14" i="14" s="1"/>
  <c r="L14" i="14" s="1"/>
  <c r="M14" i="14" s="1"/>
  <c r="N14" i="14" s="1"/>
  <c r="H13" i="14"/>
  <c r="G13" i="14" s="1"/>
  <c r="H12" i="14"/>
  <c r="J12" i="14" s="1"/>
  <c r="L12" i="14" s="1"/>
  <c r="M12" i="14" s="1"/>
  <c r="N12" i="14" s="1"/>
  <c r="G12" i="14"/>
  <c r="H11" i="14"/>
  <c r="J11" i="14" s="1"/>
  <c r="L11" i="14" s="1"/>
  <c r="M11" i="14" s="1"/>
  <c r="N11" i="14" s="1"/>
  <c r="H10" i="14"/>
  <c r="G10" i="14" s="1"/>
  <c r="H9" i="14"/>
  <c r="J9" i="14" s="1"/>
  <c r="L9" i="14" s="1"/>
  <c r="M9" i="14" s="1"/>
  <c r="N9" i="14" s="1"/>
  <c r="H8" i="14"/>
  <c r="J8" i="14" s="1"/>
  <c r="L8" i="14" s="1"/>
  <c r="M8" i="14" s="1"/>
  <c r="N8" i="14" s="1"/>
  <c r="H7" i="14"/>
  <c r="H6" i="14"/>
  <c r="J6" i="14" s="1"/>
  <c r="L6" i="14" s="1"/>
  <c r="M6" i="14" s="1"/>
  <c r="N6" i="14" s="1"/>
  <c r="H5" i="14"/>
  <c r="J5" i="14" s="1"/>
  <c r="L5" i="14" s="1"/>
  <c r="M5" i="14" s="1"/>
  <c r="N5" i="14" s="1"/>
  <c r="H4" i="14"/>
  <c r="G10" i="3"/>
  <c r="G3" i="3"/>
  <c r="F17" i="3"/>
  <c r="G4" i="3"/>
  <c r="G5" i="3"/>
  <c r="G6" i="3"/>
  <c r="G7" i="3"/>
  <c r="F7" i="3" s="1"/>
  <c r="G8" i="3"/>
  <c r="G9" i="3"/>
  <c r="F10" i="3"/>
  <c r="G11" i="3"/>
  <c r="F11" i="3" s="1"/>
  <c r="G12" i="3"/>
  <c r="F12" i="3" s="1"/>
  <c r="G13" i="3"/>
  <c r="G14" i="3"/>
  <c r="F14" i="3" s="1"/>
  <c r="G15" i="3"/>
  <c r="G16" i="3"/>
  <c r="F16" i="3" s="1"/>
  <c r="I17" i="3"/>
  <c r="K17" i="3" s="1"/>
  <c r="L17" i="3" s="1"/>
  <c r="M17" i="3" s="1"/>
  <c r="B14" i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2" i="1" s="1"/>
  <c r="B15" i="1"/>
  <c r="M4" i="38" l="1"/>
  <c r="J10" i="38"/>
  <c r="L10" i="38" s="1"/>
  <c r="M10" i="38" s="1"/>
  <c r="N10" i="38" s="1"/>
  <c r="J14" i="38"/>
  <c r="L14" i="38" s="1"/>
  <c r="M14" i="38" s="1"/>
  <c r="N14" i="38" s="1"/>
  <c r="J9" i="38"/>
  <c r="L9" i="38" s="1"/>
  <c r="M9" i="38" s="1"/>
  <c r="N9" i="38" s="1"/>
  <c r="J17" i="38"/>
  <c r="L17" i="38" s="1"/>
  <c r="M17" i="38" s="1"/>
  <c r="N17" i="38" s="1"/>
  <c r="J6" i="38"/>
  <c r="L6" i="38" s="1"/>
  <c r="M6" i="38" s="1"/>
  <c r="N6" i="38" s="1"/>
  <c r="J5" i="38"/>
  <c r="L5" i="38" s="1"/>
  <c r="M5" i="38" s="1"/>
  <c r="N5" i="38" s="1"/>
  <c r="J13" i="38"/>
  <c r="L13" i="38" s="1"/>
  <c r="M13" i="38" s="1"/>
  <c r="N13" i="38" s="1"/>
  <c r="G4" i="35"/>
  <c r="J4" i="35"/>
  <c r="L4" i="35" s="1"/>
  <c r="M4" i="35" s="1"/>
  <c r="N4" i="35" s="1"/>
  <c r="G6" i="33"/>
  <c r="J6" i="33"/>
  <c r="L6" i="33" s="1"/>
  <c r="M6" i="33" s="1"/>
  <c r="N6" i="33" s="1"/>
  <c r="J7" i="32"/>
  <c r="L7" i="32" s="1"/>
  <c r="M7" i="32" s="1"/>
  <c r="N7" i="32" s="1"/>
  <c r="J4" i="32"/>
  <c r="L4" i="32" s="1"/>
  <c r="M4" i="32" s="1"/>
  <c r="N4" i="32" s="1"/>
  <c r="G4" i="30"/>
  <c r="G7" i="30"/>
  <c r="G10" i="30"/>
  <c r="G7" i="29"/>
  <c r="G8" i="29"/>
  <c r="G6" i="28"/>
  <c r="G12" i="28"/>
  <c r="G9" i="18"/>
  <c r="G11" i="16"/>
  <c r="G16" i="14"/>
  <c r="G4" i="31"/>
  <c r="J5" i="31"/>
  <c r="L5" i="31" s="1"/>
  <c r="M5" i="31" s="1"/>
  <c r="N5" i="31" s="1"/>
  <c r="J8" i="31"/>
  <c r="L8" i="31" s="1"/>
  <c r="M8" i="31" s="1"/>
  <c r="N8" i="31" s="1"/>
  <c r="G7" i="31"/>
  <c r="G6" i="30"/>
  <c r="G9" i="30"/>
  <c r="G5" i="29"/>
  <c r="D6" i="29" s="1"/>
  <c r="D7" i="29" s="1"/>
  <c r="D8" i="29" s="1"/>
  <c r="G9" i="29"/>
  <c r="G10" i="29"/>
  <c r="G11" i="29"/>
  <c r="F5" i="29"/>
  <c r="E5" i="29" s="1"/>
  <c r="G9" i="28"/>
  <c r="L5" i="37"/>
  <c r="G4" i="36"/>
  <c r="L7" i="35"/>
  <c r="G5" i="35"/>
  <c r="J5" i="34"/>
  <c r="L5" i="34" s="1"/>
  <c r="M5" i="34" s="1"/>
  <c r="N5" i="34" s="1"/>
  <c r="G4" i="34"/>
  <c r="G6" i="34"/>
  <c r="L9" i="33"/>
  <c r="G5" i="33"/>
  <c r="G4" i="33"/>
  <c r="G7" i="33"/>
  <c r="G5" i="32"/>
  <c r="G8" i="32"/>
  <c r="G6" i="31"/>
  <c r="G9" i="31"/>
  <c r="G5" i="30"/>
  <c r="G8" i="30"/>
  <c r="J9" i="30"/>
  <c r="L9" i="30" s="1"/>
  <c r="M9" i="30" s="1"/>
  <c r="N9" i="30" s="1"/>
  <c r="J6" i="30"/>
  <c r="L6" i="30" s="1"/>
  <c r="M6" i="30" s="1"/>
  <c r="N6" i="30" s="1"/>
  <c r="J4" i="29"/>
  <c r="L4" i="29" s="1"/>
  <c r="M4" i="29" s="1"/>
  <c r="N4" i="29" s="1"/>
  <c r="F4" i="29" s="1"/>
  <c r="E4" i="29" s="1"/>
  <c r="J7" i="29"/>
  <c r="L7" i="29" s="1"/>
  <c r="M7" i="29" s="1"/>
  <c r="N7" i="29" s="1"/>
  <c r="J10" i="29"/>
  <c r="L10" i="29" s="1"/>
  <c r="M10" i="29" s="1"/>
  <c r="N10" i="29" s="1"/>
  <c r="J6" i="29"/>
  <c r="L6" i="29" s="1"/>
  <c r="M6" i="29" s="1"/>
  <c r="N6" i="29" s="1"/>
  <c r="J9" i="29"/>
  <c r="L9" i="29" s="1"/>
  <c r="M9" i="29" s="1"/>
  <c r="N9" i="29" s="1"/>
  <c r="J11" i="28"/>
  <c r="L11" i="28" s="1"/>
  <c r="M11" i="28" s="1"/>
  <c r="N11" i="28" s="1"/>
  <c r="G4" i="28"/>
  <c r="G7" i="28"/>
  <c r="G10" i="28"/>
  <c r="J5" i="28"/>
  <c r="L5" i="28" s="1"/>
  <c r="M5" i="28" s="1"/>
  <c r="N5" i="28" s="1"/>
  <c r="J8" i="28"/>
  <c r="L8" i="28" s="1"/>
  <c r="M8" i="28" s="1"/>
  <c r="N8" i="28" s="1"/>
  <c r="G15" i="15"/>
  <c r="G4" i="14"/>
  <c r="D5" i="14" s="1"/>
  <c r="F5" i="14" s="1"/>
  <c r="E5" i="14" s="1"/>
  <c r="G6" i="14"/>
  <c r="G15" i="14"/>
  <c r="G7" i="14"/>
  <c r="G9" i="14"/>
  <c r="G4" i="17"/>
  <c r="G13" i="17"/>
  <c r="J6" i="17"/>
  <c r="L6" i="17" s="1"/>
  <c r="M6" i="17" s="1"/>
  <c r="N6" i="17" s="1"/>
  <c r="G9" i="17"/>
  <c r="J6" i="18"/>
  <c r="L6" i="18" s="1"/>
  <c r="M6" i="18" s="1"/>
  <c r="N6" i="18" s="1"/>
  <c r="J9" i="18"/>
  <c r="L9" i="18" s="1"/>
  <c r="M9" i="18" s="1"/>
  <c r="N9" i="18" s="1"/>
  <c r="J12" i="18"/>
  <c r="L12" i="18" s="1"/>
  <c r="M12" i="18" s="1"/>
  <c r="N12" i="18" s="1"/>
  <c r="G5" i="18"/>
  <c r="G8" i="18"/>
  <c r="G11" i="18"/>
  <c r="G4" i="18"/>
  <c r="G7" i="18"/>
  <c r="G10" i="18"/>
  <c r="G13" i="18"/>
  <c r="J7" i="17"/>
  <c r="L7" i="17" s="1"/>
  <c r="M7" i="17" s="1"/>
  <c r="N7" i="17" s="1"/>
  <c r="G12" i="17"/>
  <c r="J4" i="17"/>
  <c r="L4" i="17" s="1"/>
  <c r="M4" i="17" s="1"/>
  <c r="N4" i="17" s="1"/>
  <c r="G5" i="17"/>
  <c r="G8" i="17"/>
  <c r="G11" i="17"/>
  <c r="G14" i="17"/>
  <c r="J10" i="17"/>
  <c r="L10" i="17" s="1"/>
  <c r="M10" i="17" s="1"/>
  <c r="N10" i="17" s="1"/>
  <c r="J13" i="17"/>
  <c r="L13" i="17" s="1"/>
  <c r="M13" i="17" s="1"/>
  <c r="N13" i="17" s="1"/>
  <c r="J5" i="16"/>
  <c r="L5" i="16" s="1"/>
  <c r="M5" i="16" s="1"/>
  <c r="N5" i="16" s="1"/>
  <c r="J8" i="16"/>
  <c r="L8" i="16" s="1"/>
  <c r="M8" i="16" s="1"/>
  <c r="N8" i="16" s="1"/>
  <c r="J11" i="16"/>
  <c r="L11" i="16" s="1"/>
  <c r="M11" i="16" s="1"/>
  <c r="N11" i="16" s="1"/>
  <c r="J14" i="16"/>
  <c r="L14" i="16" s="1"/>
  <c r="M14" i="16" s="1"/>
  <c r="N14" i="16" s="1"/>
  <c r="G7" i="16"/>
  <c r="G13" i="16"/>
  <c r="G6" i="16"/>
  <c r="G9" i="16"/>
  <c r="G12" i="16"/>
  <c r="G15" i="16"/>
  <c r="G4" i="16"/>
  <c r="G10" i="16"/>
  <c r="G12" i="15"/>
  <c r="G6" i="15"/>
  <c r="J6" i="15"/>
  <c r="L6" i="15" s="1"/>
  <c r="M6" i="15" s="1"/>
  <c r="N6" i="15" s="1"/>
  <c r="J15" i="15"/>
  <c r="L15" i="15" s="1"/>
  <c r="M15" i="15" s="1"/>
  <c r="N15" i="15" s="1"/>
  <c r="J12" i="15"/>
  <c r="L12" i="15" s="1"/>
  <c r="M12" i="15" s="1"/>
  <c r="N12" i="15" s="1"/>
  <c r="G9" i="15"/>
  <c r="F4" i="15"/>
  <c r="E4" i="15" s="1"/>
  <c r="G11" i="15"/>
  <c r="G5" i="15"/>
  <c r="G4" i="15"/>
  <c r="D5" i="15" s="1"/>
  <c r="G7" i="15"/>
  <c r="G10" i="15"/>
  <c r="G13" i="15"/>
  <c r="G16" i="15"/>
  <c r="G8" i="15"/>
  <c r="G14" i="15"/>
  <c r="J4" i="14"/>
  <c r="L4" i="14" s="1"/>
  <c r="J7" i="14"/>
  <c r="L7" i="14" s="1"/>
  <c r="M7" i="14" s="1"/>
  <c r="N7" i="14" s="1"/>
  <c r="J10" i="14"/>
  <c r="L10" i="14" s="1"/>
  <c r="M10" i="14" s="1"/>
  <c r="N10" i="14" s="1"/>
  <c r="J13" i="14"/>
  <c r="L13" i="14" s="1"/>
  <c r="M13" i="14" s="1"/>
  <c r="N13" i="14" s="1"/>
  <c r="J16" i="14"/>
  <c r="L16" i="14" s="1"/>
  <c r="M16" i="14" s="1"/>
  <c r="N16" i="14" s="1"/>
  <c r="G5" i="14"/>
  <c r="G8" i="14"/>
  <c r="G11" i="14"/>
  <c r="G14" i="14"/>
  <c r="G17" i="14"/>
  <c r="F4" i="3"/>
  <c r="F8" i="3"/>
  <c r="F9" i="3"/>
  <c r="F5" i="3"/>
  <c r="F13" i="3"/>
  <c r="F6" i="3"/>
  <c r="F15" i="3"/>
  <c r="F3" i="3"/>
  <c r="D4" i="3" s="1"/>
  <c r="D5" i="3" s="1"/>
  <c r="I15" i="3"/>
  <c r="K15" i="3" s="1"/>
  <c r="L15" i="3" s="1"/>
  <c r="M15" i="3" s="1"/>
  <c r="I16" i="3"/>
  <c r="K16" i="3" s="1"/>
  <c r="L16" i="3" s="1"/>
  <c r="M16" i="3" s="1"/>
  <c r="M19" i="38" l="1"/>
  <c r="N4" i="38"/>
  <c r="L19" i="38"/>
  <c r="L10" i="32"/>
  <c r="L11" i="3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F18" i="14" s="1"/>
  <c r="E18" i="14" s="1"/>
  <c r="D9" i="29"/>
  <c r="D10" i="29" s="1"/>
  <c r="D11" i="29" s="1"/>
  <c r="F8" i="29"/>
  <c r="E8" i="29" s="1"/>
  <c r="F9" i="29"/>
  <c r="E9" i="29" s="1"/>
  <c r="F6" i="29"/>
  <c r="E6" i="29" s="1"/>
  <c r="F10" i="29"/>
  <c r="E10" i="29" s="1"/>
  <c r="F7" i="29"/>
  <c r="E7" i="29" s="1"/>
  <c r="M5" i="37"/>
  <c r="L6" i="36"/>
  <c r="M7" i="35"/>
  <c r="L8" i="34"/>
  <c r="M9" i="33"/>
  <c r="M10" i="32"/>
  <c r="M11" i="31"/>
  <c r="L12" i="30"/>
  <c r="L13" i="29"/>
  <c r="D5" i="28"/>
  <c r="D6" i="28" s="1"/>
  <c r="L14" i="28"/>
  <c r="F4" i="28"/>
  <c r="E4" i="28" s="1"/>
  <c r="L15" i="18"/>
  <c r="D5" i="17"/>
  <c r="L16" i="17"/>
  <c r="F4" i="17"/>
  <c r="E4" i="17" s="1"/>
  <c r="D5" i="16"/>
  <c r="D6" i="16" s="1"/>
  <c r="F4" i="16"/>
  <c r="E4" i="16" s="1"/>
  <c r="L17" i="16"/>
  <c r="D6" i="15"/>
  <c r="F5" i="15"/>
  <c r="E5" i="15" s="1"/>
  <c r="L18" i="15"/>
  <c r="F6" i="14"/>
  <c r="E6" i="14" s="1"/>
  <c r="L19" i="14"/>
  <c r="M4" i="14"/>
  <c r="F7" i="14"/>
  <c r="E7" i="14" s="1"/>
  <c r="D6" i="3"/>
  <c r="D7" i="3" s="1"/>
  <c r="D8" i="3" s="1"/>
  <c r="D9" i="3" s="1"/>
  <c r="I14" i="3"/>
  <c r="K14" i="3" s="1"/>
  <c r="L14" i="3" s="1"/>
  <c r="M14" i="3" s="1"/>
  <c r="F17" i="14" l="1"/>
  <c r="E17" i="14" s="1"/>
  <c r="F10" i="14"/>
  <c r="E10" i="14" s="1"/>
  <c r="F13" i="14"/>
  <c r="E13" i="14" s="1"/>
  <c r="F8" i="14"/>
  <c r="E8" i="14" s="1"/>
  <c r="F15" i="14"/>
  <c r="E15" i="14" s="1"/>
  <c r="F14" i="14"/>
  <c r="E14" i="14" s="1"/>
  <c r="F16" i="14"/>
  <c r="E16" i="14" s="1"/>
  <c r="F12" i="14"/>
  <c r="E12" i="14" s="1"/>
  <c r="F9" i="14"/>
  <c r="E9" i="14" s="1"/>
  <c r="N19" i="38"/>
  <c r="F11" i="14"/>
  <c r="E11" i="14" s="1"/>
  <c r="D12" i="29"/>
  <c r="F12" i="29" s="1"/>
  <c r="E12" i="29" s="1"/>
  <c r="F11" i="29"/>
  <c r="E11" i="29" s="1"/>
  <c r="F5" i="28"/>
  <c r="E5" i="28" s="1"/>
  <c r="N5" i="37"/>
  <c r="M6" i="36"/>
  <c r="N7" i="35"/>
  <c r="M8" i="34"/>
  <c r="N9" i="33"/>
  <c r="N10" i="32"/>
  <c r="N11" i="31"/>
  <c r="M12" i="30"/>
  <c r="M13" i="29"/>
  <c r="M14" i="28"/>
  <c r="D7" i="28"/>
  <c r="F6" i="28"/>
  <c r="E6" i="28" s="1"/>
  <c r="M15" i="18"/>
  <c r="D5" i="18"/>
  <c r="F4" i="18"/>
  <c r="E4" i="18" s="1"/>
  <c r="M16" i="17"/>
  <c r="D6" i="17"/>
  <c r="F5" i="17"/>
  <c r="E5" i="17" s="1"/>
  <c r="F5" i="16"/>
  <c r="E5" i="16" s="1"/>
  <c r="D7" i="16"/>
  <c r="F6" i="16"/>
  <c r="E6" i="16" s="1"/>
  <c r="M17" i="16"/>
  <c r="M18" i="15"/>
  <c r="D7" i="15"/>
  <c r="F6" i="15"/>
  <c r="E6" i="15" s="1"/>
  <c r="M19" i="14"/>
  <c r="N4" i="14"/>
  <c r="D10" i="3"/>
  <c r="I13" i="3"/>
  <c r="K13" i="3" s="1"/>
  <c r="L13" i="3" s="1"/>
  <c r="M13" i="3" s="1"/>
  <c r="N6" i="36" l="1"/>
  <c r="N8" i="34"/>
  <c r="N12" i="30"/>
  <c r="N13" i="29"/>
  <c r="F13" i="29"/>
  <c r="D8" i="28"/>
  <c r="F7" i="28"/>
  <c r="E7" i="28" s="1"/>
  <c r="N14" i="28"/>
  <c r="D6" i="18"/>
  <c r="F5" i="18"/>
  <c r="E5" i="18" s="1"/>
  <c r="N15" i="18"/>
  <c r="D7" i="17"/>
  <c r="F6" i="17"/>
  <c r="E6" i="17" s="1"/>
  <c r="N16" i="17"/>
  <c r="D8" i="16"/>
  <c r="F7" i="16"/>
  <c r="E7" i="16" s="1"/>
  <c r="N17" i="16"/>
  <c r="D8" i="15"/>
  <c r="F7" i="15"/>
  <c r="E7" i="15" s="1"/>
  <c r="N18" i="15"/>
  <c r="N19" i="14"/>
  <c r="F4" i="14"/>
  <c r="D11" i="3"/>
  <c r="I12" i="3"/>
  <c r="K12" i="3" s="1"/>
  <c r="L12" i="3" s="1"/>
  <c r="M12" i="3" s="1"/>
  <c r="F19" i="14" l="1"/>
  <c r="E4" i="14"/>
  <c r="D5" i="30"/>
  <c r="F4" i="30"/>
  <c r="E4" i="30" s="1"/>
  <c r="D9" i="28"/>
  <c r="F8" i="28"/>
  <c r="E8" i="28" s="1"/>
  <c r="D7" i="18"/>
  <c r="F6" i="18"/>
  <c r="E6" i="18" s="1"/>
  <c r="D8" i="17"/>
  <c r="F7" i="17"/>
  <c r="E7" i="17" s="1"/>
  <c r="D9" i="16"/>
  <c r="F8" i="16"/>
  <c r="E8" i="16" s="1"/>
  <c r="D9" i="15"/>
  <c r="F8" i="15"/>
  <c r="E8" i="15" s="1"/>
  <c r="D12" i="3"/>
  <c r="I11" i="3"/>
  <c r="K11" i="3" s="1"/>
  <c r="L11" i="3" s="1"/>
  <c r="M11" i="3" s="1"/>
  <c r="E11" i="3" s="1"/>
  <c r="E22" i="14" l="1"/>
  <c r="O22" i="14" s="1"/>
  <c r="E19" i="14"/>
  <c r="D6" i="30"/>
  <c r="F5" i="30"/>
  <c r="E5" i="30" s="1"/>
  <c r="D10" i="28"/>
  <c r="F9" i="28"/>
  <c r="E9" i="28" s="1"/>
  <c r="D8" i="18"/>
  <c r="F7" i="18"/>
  <c r="E7" i="18" s="1"/>
  <c r="D9" i="17"/>
  <c r="F8" i="17"/>
  <c r="E8" i="17" s="1"/>
  <c r="D10" i="16"/>
  <c r="F9" i="16"/>
  <c r="E9" i="16" s="1"/>
  <c r="D10" i="15"/>
  <c r="F9" i="15"/>
  <c r="E9" i="15" s="1"/>
  <c r="E12" i="3"/>
  <c r="D13" i="3"/>
  <c r="I10" i="3"/>
  <c r="K10" i="3" s="1"/>
  <c r="L10" i="3" s="1"/>
  <c r="M10" i="3" s="1"/>
  <c r="E10" i="3" s="1"/>
  <c r="D7" i="30" l="1"/>
  <c r="F6" i="30"/>
  <c r="E6" i="30" s="1"/>
  <c r="D11" i="28"/>
  <c r="F10" i="28"/>
  <c r="E10" i="28" s="1"/>
  <c r="D9" i="18"/>
  <c r="F8" i="18"/>
  <c r="E8" i="18" s="1"/>
  <c r="D10" i="17"/>
  <c r="F9" i="17"/>
  <c r="E9" i="17" s="1"/>
  <c r="D11" i="16"/>
  <c r="F10" i="16"/>
  <c r="E10" i="16" s="1"/>
  <c r="D11" i="15"/>
  <c r="F10" i="15"/>
  <c r="E10" i="15" s="1"/>
  <c r="D14" i="3"/>
  <c r="E13" i="3"/>
  <c r="I9" i="3"/>
  <c r="K9" i="3" s="1"/>
  <c r="L9" i="3" s="1"/>
  <c r="M9" i="3" s="1"/>
  <c r="E9" i="3" s="1"/>
  <c r="D5" i="31" l="1"/>
  <c r="F4" i="31"/>
  <c r="E4" i="31" s="1"/>
  <c r="D8" i="30"/>
  <c r="F7" i="30"/>
  <c r="E7" i="30" s="1"/>
  <c r="D12" i="28"/>
  <c r="F11" i="28"/>
  <c r="E11" i="28" s="1"/>
  <c r="D10" i="18"/>
  <c r="F9" i="18"/>
  <c r="E9" i="18" s="1"/>
  <c r="D11" i="17"/>
  <c r="F10" i="17"/>
  <c r="E10" i="17" s="1"/>
  <c r="D12" i="16"/>
  <c r="F11" i="16"/>
  <c r="E11" i="16" s="1"/>
  <c r="D12" i="15"/>
  <c r="F11" i="15"/>
  <c r="E11" i="15" s="1"/>
  <c r="E14" i="3"/>
  <c r="D15" i="3"/>
  <c r="I8" i="3"/>
  <c r="K8" i="3" s="1"/>
  <c r="L8" i="3" s="1"/>
  <c r="M8" i="3" s="1"/>
  <c r="E8" i="3" s="1"/>
  <c r="D5" i="32" l="1"/>
  <c r="F4" i="32"/>
  <c r="E4" i="32" s="1"/>
  <c r="D6" i="31"/>
  <c r="F5" i="31"/>
  <c r="E5" i="31" s="1"/>
  <c r="D9" i="30"/>
  <c r="F8" i="30"/>
  <c r="E8" i="30" s="1"/>
  <c r="D13" i="28"/>
  <c r="F13" i="28" s="1"/>
  <c r="E13" i="28" s="1"/>
  <c r="F12" i="28"/>
  <c r="E12" i="28" s="1"/>
  <c r="D11" i="18"/>
  <c r="F10" i="18"/>
  <c r="E10" i="18" s="1"/>
  <c r="D12" i="17"/>
  <c r="F11" i="17"/>
  <c r="E11" i="17" s="1"/>
  <c r="D13" i="16"/>
  <c r="F12" i="16"/>
  <c r="E12" i="16" s="1"/>
  <c r="D13" i="15"/>
  <c r="F12" i="15"/>
  <c r="E12" i="15" s="1"/>
  <c r="E15" i="3"/>
  <c r="D16" i="3"/>
  <c r="I7" i="3"/>
  <c r="K7" i="3" s="1"/>
  <c r="L7" i="3" s="1"/>
  <c r="M7" i="3" s="1"/>
  <c r="E7" i="3" s="1"/>
  <c r="D5" i="34" l="1"/>
  <c r="F4" i="34"/>
  <c r="E4" i="34" s="1"/>
  <c r="D5" i="33"/>
  <c r="F4" i="33"/>
  <c r="E4" i="33" s="1"/>
  <c r="D6" i="32"/>
  <c r="F5" i="32"/>
  <c r="E5" i="32" s="1"/>
  <c r="D7" i="31"/>
  <c r="F6" i="31"/>
  <c r="E6" i="31" s="1"/>
  <c r="D10" i="30"/>
  <c r="F9" i="30"/>
  <c r="E9" i="30" s="1"/>
  <c r="F14" i="28"/>
  <c r="D12" i="18"/>
  <c r="F11" i="18"/>
  <c r="E11" i="18" s="1"/>
  <c r="D13" i="17"/>
  <c r="F12" i="17"/>
  <c r="E12" i="17" s="1"/>
  <c r="D14" i="16"/>
  <c r="F13" i="16"/>
  <c r="E13" i="16" s="1"/>
  <c r="D14" i="15"/>
  <c r="F13" i="15"/>
  <c r="E13" i="15" s="1"/>
  <c r="D17" i="3"/>
  <c r="E17" i="3" s="1"/>
  <c r="E16" i="3"/>
  <c r="I6" i="3"/>
  <c r="K6" i="3" s="1"/>
  <c r="L6" i="3" s="1"/>
  <c r="M6" i="3" s="1"/>
  <c r="E6" i="3" s="1"/>
  <c r="D6" i="34" l="1"/>
  <c r="F5" i="34"/>
  <c r="E5" i="34" s="1"/>
  <c r="D6" i="33"/>
  <c r="F5" i="33"/>
  <c r="E5" i="33" s="1"/>
  <c r="D7" i="32"/>
  <c r="F6" i="32"/>
  <c r="E6" i="32" s="1"/>
  <c r="D8" i="31"/>
  <c r="F7" i="31"/>
  <c r="E7" i="31" s="1"/>
  <c r="D11" i="30"/>
  <c r="F11" i="30" s="1"/>
  <c r="F10" i="30"/>
  <c r="E10" i="30" s="1"/>
  <c r="D13" i="18"/>
  <c r="F12" i="18"/>
  <c r="E12" i="18" s="1"/>
  <c r="D14" i="17"/>
  <c r="F13" i="17"/>
  <c r="E13" i="17" s="1"/>
  <c r="D15" i="16"/>
  <c r="F14" i="16"/>
  <c r="E14" i="16" s="1"/>
  <c r="D15" i="15"/>
  <c r="F14" i="15"/>
  <c r="E14" i="15" s="1"/>
  <c r="I5" i="3"/>
  <c r="K5" i="3" s="1"/>
  <c r="L5" i="3" s="1"/>
  <c r="M5" i="3" s="1"/>
  <c r="E5" i="3" s="1"/>
  <c r="C16" i="1"/>
  <c r="E16" i="1" s="1"/>
  <c r="F16" i="1" s="1"/>
  <c r="G16" i="1" s="1"/>
  <c r="F12" i="30" l="1"/>
  <c r="E11" i="30"/>
  <c r="E12" i="30" s="1"/>
  <c r="D5" i="36"/>
  <c r="F5" i="36" s="1"/>
  <c r="E5" i="36" s="1"/>
  <c r="F4" i="36"/>
  <c r="E4" i="36" s="1"/>
  <c r="D5" i="35"/>
  <c r="F4" i="35"/>
  <c r="E4" i="35" s="1"/>
  <c r="D7" i="34"/>
  <c r="F7" i="34" s="1"/>
  <c r="F6" i="34"/>
  <c r="E6" i="34" s="1"/>
  <c r="D7" i="33"/>
  <c r="F6" i="33"/>
  <c r="E6" i="33" s="1"/>
  <c r="D8" i="32"/>
  <c r="F7" i="32"/>
  <c r="E7" i="32" s="1"/>
  <c r="D9" i="31"/>
  <c r="F8" i="31"/>
  <c r="E8" i="31" s="1"/>
  <c r="D14" i="18"/>
  <c r="F14" i="18" s="1"/>
  <c r="E14" i="18" s="1"/>
  <c r="F13" i="18"/>
  <c r="E13" i="18" s="1"/>
  <c r="D15" i="17"/>
  <c r="F15" i="17" s="1"/>
  <c r="E15" i="17" s="1"/>
  <c r="F14" i="17"/>
  <c r="E14" i="17" s="1"/>
  <c r="D16" i="16"/>
  <c r="F16" i="16" s="1"/>
  <c r="F15" i="16"/>
  <c r="E15" i="16" s="1"/>
  <c r="D16" i="15"/>
  <c r="F15" i="15"/>
  <c r="E15" i="15" s="1"/>
  <c r="I4" i="3"/>
  <c r="K4" i="3" s="1"/>
  <c r="L4" i="3" s="1"/>
  <c r="M4" i="3" s="1"/>
  <c r="E4" i="3" s="1"/>
  <c r="C14" i="1"/>
  <c r="C15" i="1"/>
  <c r="E15" i="30" l="1"/>
  <c r="F8" i="34"/>
  <c r="E7" i="34"/>
  <c r="F17" i="16"/>
  <c r="E16" i="16"/>
  <c r="F4" i="37"/>
  <c r="E4" i="37" s="1"/>
  <c r="F6" i="36"/>
  <c r="D6" i="35"/>
  <c r="F6" i="35" s="1"/>
  <c r="E6" i="35" s="1"/>
  <c r="F5" i="35"/>
  <c r="E5" i="35" s="1"/>
  <c r="D8" i="33"/>
  <c r="F8" i="33" s="1"/>
  <c r="E8" i="33" s="1"/>
  <c r="F7" i="33"/>
  <c r="E7" i="33" s="1"/>
  <c r="D9" i="32"/>
  <c r="F9" i="32" s="1"/>
  <c r="E9" i="32" s="1"/>
  <c r="F8" i="32"/>
  <c r="E8" i="32" s="1"/>
  <c r="D10" i="31"/>
  <c r="F10" i="31" s="1"/>
  <c r="F9" i="31"/>
  <c r="E9" i="31" s="1"/>
  <c r="F16" i="17"/>
  <c r="F15" i="18"/>
  <c r="D17" i="15"/>
  <c r="F17" i="15" s="1"/>
  <c r="E17" i="15" s="1"/>
  <c r="F16" i="15"/>
  <c r="E16" i="15" s="1"/>
  <c r="E14" i="1"/>
  <c r="F14" i="1" s="1"/>
  <c r="G14" i="1" s="1"/>
  <c r="E15" i="1"/>
  <c r="C13" i="1"/>
  <c r="E8" i="37" l="1"/>
  <c r="E5" i="37"/>
  <c r="F7" i="35"/>
  <c r="F11" i="31"/>
  <c r="E10" i="31"/>
  <c r="E11" i="31" s="1"/>
  <c r="F5" i="37"/>
  <c r="F9" i="33"/>
  <c r="F10" i="32"/>
  <c r="F18" i="15"/>
  <c r="F15" i="1"/>
  <c r="G15" i="1" s="1"/>
  <c r="C12" i="1"/>
  <c r="E12" i="1" s="1"/>
  <c r="F12" i="1" s="1"/>
  <c r="G12" i="1" s="1"/>
  <c r="E13" i="1"/>
  <c r="F13" i="1" s="1"/>
  <c r="E14" i="31" l="1"/>
  <c r="C11" i="1"/>
  <c r="E11" i="1" s="1"/>
  <c r="F11" i="1" s="1"/>
  <c r="G11" i="1" s="1"/>
  <c r="G13" i="1"/>
  <c r="C10" i="1" l="1"/>
  <c r="E10" i="1" s="1"/>
  <c r="F10" i="1" s="1"/>
  <c r="G10" i="1" s="1"/>
  <c r="C9" i="1" l="1"/>
  <c r="E9" i="1" s="1"/>
  <c r="F9" i="1" s="1"/>
  <c r="C8" i="1" l="1"/>
  <c r="E8" i="1" s="1"/>
  <c r="F8" i="1" s="1"/>
  <c r="G8" i="1" s="1"/>
  <c r="G9" i="1"/>
  <c r="C7" i="1" l="1"/>
  <c r="E7" i="1" s="1"/>
  <c r="F7" i="1" s="1"/>
  <c r="G7" i="1" s="1"/>
  <c r="C6" i="1" l="1"/>
  <c r="E6" i="1" s="1"/>
  <c r="F6" i="1" s="1"/>
  <c r="G6" i="1" s="1"/>
  <c r="C5" i="1" l="1"/>
  <c r="E5" i="1" s="1"/>
  <c r="F5" i="1" s="1"/>
  <c r="G5" i="1" s="1"/>
  <c r="C4" i="1" l="1"/>
  <c r="E4" i="1" s="1"/>
  <c r="F4" i="1" s="1"/>
  <c r="G4" i="1" s="1"/>
  <c r="C2" i="1" l="1"/>
  <c r="E2" i="1" s="1"/>
  <c r="C3" i="1"/>
  <c r="E3" i="1" s="1"/>
  <c r="F3" i="1" s="1"/>
  <c r="G3" i="1" s="1"/>
  <c r="E17" i="1" l="1"/>
  <c r="F2" i="1"/>
  <c r="F17" i="1" s="1"/>
  <c r="G2" i="1" l="1"/>
  <c r="G17" i="1" s="1"/>
  <c r="I3" i="3" l="1"/>
  <c r="K3" i="3" s="1"/>
  <c r="K18" i="3" l="1"/>
  <c r="L3" i="3"/>
  <c r="L18" i="3" l="1"/>
  <c r="M3" i="3"/>
  <c r="M18" i="3" l="1"/>
  <c r="E3" i="3"/>
  <c r="E18" i="3" s="1"/>
  <c r="D6" i="38" l="1"/>
  <c r="F4" i="38"/>
  <c r="F5" i="38" l="1"/>
  <c r="E5" i="38" s="1"/>
  <c r="E4" i="38"/>
  <c r="D7" i="38"/>
  <c r="F6" i="38"/>
  <c r="E6" i="38" l="1"/>
  <c r="D8" i="38"/>
  <c r="F7" i="38"/>
  <c r="E7" i="38" l="1"/>
  <c r="D9" i="38"/>
  <c r="F8" i="38"/>
  <c r="E8" i="38" s="1"/>
  <c r="D10" i="38" l="1"/>
  <c r="F9" i="38"/>
  <c r="E9" i="38" l="1"/>
  <c r="D11" i="38"/>
  <c r="F10" i="38"/>
  <c r="E10" i="38" l="1"/>
  <c r="D12" i="38"/>
  <c r="F11" i="38"/>
  <c r="E11" i="38" l="1"/>
  <c r="D13" i="38"/>
  <c r="F12" i="38"/>
  <c r="E12" i="38" s="1"/>
  <c r="D14" i="38" l="1"/>
  <c r="F13" i="38"/>
  <c r="E13" i="38" l="1"/>
  <c r="F14" i="38"/>
  <c r="E14" i="38" s="1"/>
  <c r="D15" i="38"/>
  <c r="D16" i="38" s="1"/>
  <c r="F15" i="38" l="1"/>
  <c r="E15" i="38" s="1"/>
  <c r="F16" i="38" l="1"/>
  <c r="E16" i="38" s="1"/>
  <c r="D17" i="38"/>
  <c r="F17" i="38" l="1"/>
  <c r="E17" i="38" s="1"/>
  <c r="D18" i="38"/>
  <c r="F18" i="38" s="1"/>
  <c r="E18" i="38" l="1"/>
  <c r="E19" i="38" s="1"/>
  <c r="F19" i="38"/>
</calcChain>
</file>

<file path=xl/sharedStrings.xml><?xml version="1.0" encoding="utf-8"?>
<sst xmlns="http://schemas.openxmlformats.org/spreadsheetml/2006/main" count="475" uniqueCount="34">
  <si>
    <t>랩</t>
    <phoneticPr fontId="2" type="noConversion"/>
  </si>
  <si>
    <t>1시간경험치</t>
    <phoneticPr fontId="2" type="noConversion"/>
  </si>
  <si>
    <t>알충개수</t>
    <phoneticPr fontId="2" type="noConversion"/>
  </si>
  <si>
    <t>23시간기준</t>
    <phoneticPr fontId="2" type="noConversion"/>
  </si>
  <si>
    <t>랩업에 필요한 알충</t>
    <phoneticPr fontId="2" type="noConversion"/>
  </si>
  <si>
    <t>랩업날짜</t>
    <phoneticPr fontId="2" type="noConversion"/>
  </si>
  <si>
    <t>89~90랩</t>
    <phoneticPr fontId="2" type="noConversion"/>
  </si>
  <si>
    <t>88~89랩</t>
    <phoneticPr fontId="2" type="noConversion"/>
  </si>
  <si>
    <t>87~88랩</t>
    <phoneticPr fontId="2" type="noConversion"/>
  </si>
  <si>
    <t>86~87랩</t>
    <phoneticPr fontId="2" type="noConversion"/>
  </si>
  <si>
    <t>85~86랩</t>
    <phoneticPr fontId="2" type="noConversion"/>
  </si>
  <si>
    <t>총명코개수</t>
    <phoneticPr fontId="2" type="noConversion"/>
  </si>
  <si>
    <t>84~85랩</t>
    <phoneticPr fontId="2" type="noConversion"/>
  </si>
  <si>
    <t>83~84랩</t>
    <phoneticPr fontId="2" type="noConversion"/>
  </si>
  <si>
    <t>82~83랩</t>
    <phoneticPr fontId="2" type="noConversion"/>
  </si>
  <si>
    <t>81~82랩</t>
    <phoneticPr fontId="2" type="noConversion"/>
  </si>
  <si>
    <t>80~81랩</t>
    <phoneticPr fontId="2" type="noConversion"/>
  </si>
  <si>
    <t>79~80랩</t>
    <phoneticPr fontId="2" type="noConversion"/>
  </si>
  <si>
    <t>78~79랩</t>
    <phoneticPr fontId="2" type="noConversion"/>
  </si>
  <si>
    <t>77~78랩</t>
    <phoneticPr fontId="2" type="noConversion"/>
  </si>
  <si>
    <t>76~77랩</t>
    <phoneticPr fontId="2" type="noConversion"/>
  </si>
  <si>
    <t>75~76랩</t>
    <phoneticPr fontId="2" type="noConversion"/>
  </si>
  <si>
    <t>필요경험치 배수</t>
    <phoneticPr fontId="2" type="noConversion"/>
  </si>
  <si>
    <t>레벨</t>
    <phoneticPr fontId="2" type="noConversion"/>
  </si>
  <si>
    <t>-1레벨경험치</t>
    <phoneticPr fontId="2" type="noConversion"/>
  </si>
  <si>
    <t>랩구간</t>
    <phoneticPr fontId="2" type="noConversion"/>
  </si>
  <si>
    <t>내경험치</t>
    <phoneticPr fontId="2" type="noConversion"/>
  </si>
  <si>
    <t>필요명코</t>
    <phoneticPr fontId="2" type="noConversion"/>
  </si>
  <si>
    <t>필요경험치 배수</t>
  </si>
  <si>
    <t>레벨이 깡패! 레벨업 합시다!</t>
    <phoneticPr fontId="2" type="noConversion"/>
  </si>
  <si>
    <t>녹색칸에 내 경험치만 입력하세요</t>
    <phoneticPr fontId="2" type="noConversion"/>
  </si>
  <si>
    <t>필요알충</t>
    <phoneticPr fontId="2" type="noConversion"/>
  </si>
  <si>
    <t>현재경험치</t>
    <phoneticPr fontId="2" type="noConversion"/>
  </si>
  <si>
    <t>남은 알충 개수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</si>
</sst>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0.0"/>
    <numFmt numFmtId="177" formatCode="0.000000"/>
    <numFmt numFmtId="178" formatCode="0.00000"/>
    <numFmt numFmtId="179" formatCode="_-* #,##0.0_-;\-* #,##0.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3" fillId="2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9" fontId="0" fillId="5" borderId="1" xfId="1" applyNumberFormat="1" applyFont="1" applyFill="1" applyBorder="1" applyAlignment="1">
      <alignment horizontal="center" vertical="center"/>
    </xf>
    <xf numFmtId="179" fontId="3" fillId="2" borderId="1" xfId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CC07-D641-4876-8AE2-4B0944EF6C47}">
  <dimension ref="A1:H17"/>
  <sheetViews>
    <sheetView zoomScale="130" zoomScaleNormal="130" workbookViewId="0">
      <selection activeCell="C19" sqref="C19"/>
    </sheetView>
  </sheetViews>
  <sheetFormatPr defaultRowHeight="16.5" x14ac:dyDescent="0.3"/>
  <cols>
    <col min="1" max="1" width="9" style="1"/>
    <col min="2" max="2" width="12.125" style="1" bestFit="1" customWidth="1"/>
    <col min="3" max="3" width="11.125" style="1" bestFit="1" customWidth="1"/>
    <col min="4" max="5" width="9" style="1"/>
    <col min="6" max="6" width="18.625" style="1" bestFit="1" customWidth="1"/>
    <col min="7" max="7" width="12.75" style="1" bestFit="1" customWidth="1"/>
    <col min="8" max="8" width="15.875" style="1" customWidth="1"/>
    <col min="9" max="16384" width="9" style="1"/>
  </cols>
  <sheetData>
    <row r="1" spans="1:8" x14ac:dyDescent="0.3">
      <c r="A1" s="1" t="s">
        <v>0</v>
      </c>
      <c r="B1" s="1" t="s">
        <v>1</v>
      </c>
      <c r="C1" s="1" t="s">
        <v>3</v>
      </c>
      <c r="D1" s="1" t="s">
        <v>2</v>
      </c>
      <c r="E1" s="1" t="s">
        <v>5</v>
      </c>
      <c r="F1" s="1" t="s">
        <v>4</v>
      </c>
      <c r="G1" s="1" t="s">
        <v>11</v>
      </c>
      <c r="H1" s="1" t="s">
        <v>22</v>
      </c>
    </row>
    <row r="2" spans="1:8" x14ac:dyDescent="0.3">
      <c r="A2" s="1" t="s">
        <v>21</v>
      </c>
      <c r="B2" s="3">
        <f t="shared" ref="B2:B14" si="0">B3*H2</f>
        <v>152.73705477973769</v>
      </c>
      <c r="C2" s="2">
        <f t="shared" ref="C2:C12" si="1">B2*23</f>
        <v>3512.9522599339671</v>
      </c>
      <c r="D2" s="1">
        <v>22</v>
      </c>
      <c r="E2" s="2">
        <f t="shared" ref="E2:E14" si="2">100/C2</f>
        <v>2.84660856740136E-2</v>
      </c>
      <c r="F2" s="2">
        <f t="shared" ref="F2:F10" si="3">E2*D2</f>
        <v>0.62625388482829925</v>
      </c>
      <c r="G2" s="6">
        <f t="shared" ref="G2:G12" si="4">F2*5000</f>
        <v>3131.2694241414961</v>
      </c>
      <c r="H2" s="1">
        <v>1.1726254522504211</v>
      </c>
    </row>
    <row r="3" spans="1:8" x14ac:dyDescent="0.3">
      <c r="A3" s="1" t="s">
        <v>20</v>
      </c>
      <c r="B3" s="3">
        <f t="shared" si="0"/>
        <v>130.25220839835546</v>
      </c>
      <c r="C3" s="2">
        <f t="shared" si="1"/>
        <v>2995.8007931621755</v>
      </c>
      <c r="D3" s="1">
        <v>22</v>
      </c>
      <c r="E3" s="2">
        <f t="shared" si="2"/>
        <v>3.3380056587289438E-2</v>
      </c>
      <c r="F3" s="2">
        <f t="shared" si="3"/>
        <v>0.73436124492036758</v>
      </c>
      <c r="G3" s="6">
        <f t="shared" si="4"/>
        <v>3671.806224601838</v>
      </c>
      <c r="H3" s="1">
        <v>1.1692743293781633</v>
      </c>
    </row>
    <row r="4" spans="1:8" x14ac:dyDescent="0.3">
      <c r="A4" s="1" t="s">
        <v>19</v>
      </c>
      <c r="B4" s="3">
        <f t="shared" si="0"/>
        <v>111.39576498495903</v>
      </c>
      <c r="C4" s="2">
        <f t="shared" si="1"/>
        <v>2562.1025946540576</v>
      </c>
      <c r="D4" s="1">
        <v>22</v>
      </c>
      <c r="E4" s="2">
        <f t="shared" si="2"/>
        <v>3.9030443280708003E-2</v>
      </c>
      <c r="F4" s="2">
        <f t="shared" si="3"/>
        <v>0.85866975217557606</v>
      </c>
      <c r="G4" s="6">
        <f t="shared" si="4"/>
        <v>4293.3487608778805</v>
      </c>
      <c r="H4" s="1">
        <v>1.1660808136661569</v>
      </c>
    </row>
    <row r="5" spans="1:8" x14ac:dyDescent="0.3">
      <c r="A5" s="1" t="s">
        <v>18</v>
      </c>
      <c r="B5" s="3">
        <f t="shared" si="0"/>
        <v>95.530055618298746</v>
      </c>
      <c r="C5" s="2">
        <f t="shared" si="1"/>
        <v>2197.1912792208714</v>
      </c>
      <c r="D5" s="1">
        <v>22</v>
      </c>
      <c r="E5" s="2">
        <f t="shared" si="2"/>
        <v>4.5512651058518767E-2</v>
      </c>
      <c r="F5" s="2">
        <f t="shared" si="3"/>
        <v>1.001278323287413</v>
      </c>
      <c r="G5" s="6">
        <f t="shared" si="4"/>
        <v>5006.3916164370648</v>
      </c>
      <c r="H5" s="1">
        <v>1.1630319852584745</v>
      </c>
    </row>
    <row r="6" spans="1:8" x14ac:dyDescent="0.3">
      <c r="A6" s="1" t="s">
        <v>17</v>
      </c>
      <c r="B6" s="3">
        <f t="shared" si="0"/>
        <v>82.138803428581511</v>
      </c>
      <c r="C6" s="2">
        <f t="shared" si="1"/>
        <v>1889.1924788573747</v>
      </c>
      <c r="D6" s="1">
        <v>22</v>
      </c>
      <c r="E6" s="2">
        <f t="shared" si="2"/>
        <v>5.29326689149653E-2</v>
      </c>
      <c r="F6" s="2">
        <f t="shared" si="3"/>
        <v>1.1645187161292365</v>
      </c>
      <c r="G6" s="6">
        <f t="shared" si="4"/>
        <v>5822.593580646183</v>
      </c>
      <c r="H6" s="1">
        <v>1.1601166432639514</v>
      </c>
    </row>
    <row r="7" spans="1:8" x14ac:dyDescent="0.3">
      <c r="A7" s="1" t="s">
        <v>16</v>
      </c>
      <c r="B7" s="3">
        <f t="shared" si="0"/>
        <v>70.802193818620339</v>
      </c>
      <c r="C7" s="2">
        <f t="shared" si="1"/>
        <v>1628.4504578282679</v>
      </c>
      <c r="D7" s="1">
        <v>22</v>
      </c>
      <c r="E7" s="2">
        <f t="shared" si="2"/>
        <v>6.1408070180631644E-2</v>
      </c>
      <c r="F7" s="2">
        <f t="shared" si="3"/>
        <v>1.3509775439738962</v>
      </c>
      <c r="G7" s="6">
        <f t="shared" si="4"/>
        <v>6754.8877198694809</v>
      </c>
      <c r="H7" s="1">
        <v>1.1222534827967965</v>
      </c>
    </row>
    <row r="8" spans="1:8" x14ac:dyDescent="0.3">
      <c r="A8" s="1" t="s">
        <v>15</v>
      </c>
      <c r="B8" s="3">
        <f t="shared" si="0"/>
        <v>63.089306385730602</v>
      </c>
      <c r="C8" s="2">
        <f t="shared" si="1"/>
        <v>1451.0540468718038</v>
      </c>
      <c r="D8" s="1">
        <v>22</v>
      </c>
      <c r="E8" s="2">
        <f t="shared" si="2"/>
        <v>6.8915420632043964E-2</v>
      </c>
      <c r="F8" s="2">
        <f t="shared" si="3"/>
        <v>1.5161392539049672</v>
      </c>
      <c r="G8" s="6">
        <f t="shared" si="4"/>
        <v>7580.6962695248358</v>
      </c>
      <c r="H8" s="1">
        <v>1.1206857659765967</v>
      </c>
    </row>
    <row r="9" spans="1:8" x14ac:dyDescent="0.3">
      <c r="A9" s="1" t="s">
        <v>14</v>
      </c>
      <c r="B9" s="3">
        <f t="shared" si="0"/>
        <v>56.295268755156201</v>
      </c>
      <c r="C9" s="2">
        <f t="shared" si="1"/>
        <v>1294.7911813685926</v>
      </c>
      <c r="D9" s="1">
        <v>22</v>
      </c>
      <c r="E9" s="2">
        <f t="shared" si="2"/>
        <v>7.7232530958621551E-2</v>
      </c>
      <c r="F9" s="2">
        <f t="shared" si="3"/>
        <v>1.6991156810896741</v>
      </c>
      <c r="G9" s="6">
        <f t="shared" si="4"/>
        <v>8495.5784054483702</v>
      </c>
      <c r="H9" s="1">
        <v>1.1196036479571072</v>
      </c>
    </row>
    <row r="10" spans="1:8" x14ac:dyDescent="0.3">
      <c r="A10" s="1" t="s">
        <v>13</v>
      </c>
      <c r="B10" s="3">
        <f t="shared" si="0"/>
        <v>50.281426697631581</v>
      </c>
      <c r="C10" s="2">
        <f t="shared" si="1"/>
        <v>1156.4728140455263</v>
      </c>
      <c r="D10" s="1">
        <v>22</v>
      </c>
      <c r="E10" s="2">
        <f t="shared" si="2"/>
        <v>8.6469823402232915E-2</v>
      </c>
      <c r="F10" s="2">
        <f t="shared" si="3"/>
        <v>1.902336114849124</v>
      </c>
      <c r="G10" s="6">
        <f t="shared" si="4"/>
        <v>9511.6805742456199</v>
      </c>
      <c r="H10" s="1">
        <v>1.1172221272009395</v>
      </c>
    </row>
    <row r="11" spans="1:8" x14ac:dyDescent="0.3">
      <c r="A11" s="1" t="s">
        <v>12</v>
      </c>
      <c r="B11" s="3">
        <f t="shared" si="0"/>
        <v>45.005756217526248</v>
      </c>
      <c r="C11" s="2">
        <f t="shared" si="1"/>
        <v>1035.1323930031037</v>
      </c>
      <c r="D11" s="1">
        <v>22</v>
      </c>
      <c r="E11" s="2">
        <f t="shared" si="2"/>
        <v>9.6606000040132214E-2</v>
      </c>
      <c r="F11" s="2">
        <f t="shared" ref="F11" si="5">E11*D11</f>
        <v>2.1253320008829086</v>
      </c>
      <c r="G11" s="6">
        <f t="shared" si="4"/>
        <v>10626.660004414543</v>
      </c>
      <c r="H11" s="1">
        <v>1.1162141919029327</v>
      </c>
    </row>
    <row r="12" spans="1:8" x14ac:dyDescent="0.3">
      <c r="A12" s="1" t="s">
        <v>10</v>
      </c>
      <c r="B12" s="1">
        <f t="shared" si="0"/>
        <v>40.32</v>
      </c>
      <c r="C12" s="2">
        <f t="shared" si="1"/>
        <v>927.36</v>
      </c>
      <c r="D12" s="1">
        <v>22</v>
      </c>
      <c r="E12" s="2">
        <f t="shared" si="2"/>
        <v>0.10783298826777088</v>
      </c>
      <c r="F12" s="2">
        <f>E12*D12</f>
        <v>2.3723257418909593</v>
      </c>
      <c r="G12" s="6">
        <f t="shared" si="4"/>
        <v>11861.628709454797</v>
      </c>
      <c r="H12" s="1">
        <v>3</v>
      </c>
    </row>
    <row r="13" spans="1:8" x14ac:dyDescent="0.3">
      <c r="A13" s="1" t="s">
        <v>9</v>
      </c>
      <c r="B13" s="1">
        <f t="shared" si="0"/>
        <v>13.44</v>
      </c>
      <c r="C13" s="1">
        <f t="shared" ref="C13" si="6">B13*23</f>
        <v>309.12</v>
      </c>
      <c r="D13" s="1">
        <v>22</v>
      </c>
      <c r="E13" s="2">
        <f t="shared" si="2"/>
        <v>0.32349896480331264</v>
      </c>
      <c r="F13" s="2">
        <f>E13*D13</f>
        <v>7.116977225672878</v>
      </c>
      <c r="G13" s="6">
        <f t="shared" ref="G13" si="7">F13*5000</f>
        <v>35584.886128364393</v>
      </c>
      <c r="H13" s="1">
        <v>4</v>
      </c>
    </row>
    <row r="14" spans="1:8" x14ac:dyDescent="0.3">
      <c r="A14" s="1" t="s">
        <v>8</v>
      </c>
      <c r="B14" s="1">
        <f t="shared" si="0"/>
        <v>3.36</v>
      </c>
      <c r="C14" s="1">
        <f>B14*23</f>
        <v>77.28</v>
      </c>
      <c r="D14" s="1">
        <v>22</v>
      </c>
      <c r="E14" s="2">
        <f t="shared" si="2"/>
        <v>1.2939958592132506</v>
      </c>
      <c r="F14" s="2">
        <f>E14*D14</f>
        <v>28.467908902691512</v>
      </c>
      <c r="G14" s="6">
        <f>F14*5000</f>
        <v>142339.54451345757</v>
      </c>
      <c r="H14" s="1">
        <v>4</v>
      </c>
    </row>
    <row r="15" spans="1:8" x14ac:dyDescent="0.3">
      <c r="A15" s="1" t="s">
        <v>7</v>
      </c>
      <c r="B15" s="1">
        <f>B16*H15</f>
        <v>0.84</v>
      </c>
      <c r="C15" s="1">
        <f>B15*23</f>
        <v>19.32</v>
      </c>
      <c r="D15" s="1">
        <v>22</v>
      </c>
      <c r="E15" s="2">
        <f t="shared" ref="E15" si="8">100/C15</f>
        <v>5.1759834368530022</v>
      </c>
      <c r="F15" s="2">
        <f>E15*D15</f>
        <v>113.87163561076605</v>
      </c>
      <c r="G15" s="6">
        <f>F15*5000</f>
        <v>569358.17805383028</v>
      </c>
      <c r="H15" s="1">
        <v>4</v>
      </c>
    </row>
    <row r="16" spans="1:8" x14ac:dyDescent="0.3">
      <c r="A16" s="1" t="s">
        <v>6</v>
      </c>
      <c r="B16" s="5">
        <v>0.21</v>
      </c>
      <c r="C16" s="1">
        <f>B16*23</f>
        <v>4.83</v>
      </c>
      <c r="D16" s="1">
        <v>22</v>
      </c>
      <c r="E16" s="2">
        <f>100/C16</f>
        <v>20.703933747412009</v>
      </c>
      <c r="F16" s="2">
        <f>E16*D16</f>
        <v>455.4865424430642</v>
      </c>
      <c r="G16" s="6">
        <f>F16*5000</f>
        <v>2277432.7122153211</v>
      </c>
      <c r="H16" s="1">
        <v>4</v>
      </c>
    </row>
    <row r="17" spans="5:7" x14ac:dyDescent="0.3">
      <c r="E17" s="4">
        <f>SUM(E2:E16)</f>
        <v>28.195198747278504</v>
      </c>
      <c r="F17" s="4">
        <f>SUM(F2:F16)</f>
        <v>620.29437244012706</v>
      </c>
      <c r="G17" s="7">
        <f>SUM(G2:G16)</f>
        <v>3101471.8622006355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BA00-0635-41D9-84CF-29EFF9CA5CFB}">
  <dimension ref="B2:N18"/>
  <sheetViews>
    <sheetView zoomScale="130" zoomScaleNormal="130" workbookViewId="0"/>
  </sheetViews>
  <sheetFormatPr defaultRowHeight="16.5" x14ac:dyDescent="0.3"/>
  <cols>
    <col min="1" max="3" width="9" style="1"/>
    <col min="4" max="4" width="11.875" style="1" customWidth="1"/>
    <col min="5" max="5" width="13.5" style="1" bestFit="1" customWidth="1"/>
    <col min="6" max="6" width="13.625" style="1" customWidth="1"/>
    <col min="7" max="7" width="12.125" style="1" bestFit="1" customWidth="1"/>
    <col min="8" max="8" width="12.125" style="1" customWidth="1"/>
    <col min="9" max="9" width="11.125" style="1" bestFit="1" customWidth="1"/>
    <col min="10" max="11" width="9" style="1"/>
    <col min="12" max="12" width="18.625" style="1" bestFit="1" customWidth="1"/>
    <col min="13" max="13" width="12.75" style="1" bestFit="1" customWidth="1"/>
    <col min="14" max="14" width="15.875" style="1" customWidth="1"/>
    <col min="15" max="16384" width="9" style="1"/>
  </cols>
  <sheetData>
    <row r="2" spans="2:14" x14ac:dyDescent="0.3">
      <c r="B2" s="15" t="s">
        <v>23</v>
      </c>
      <c r="C2" s="15" t="s">
        <v>25</v>
      </c>
      <c r="D2" s="15" t="s">
        <v>26</v>
      </c>
      <c r="E2" s="15" t="s">
        <v>27</v>
      </c>
      <c r="F2" s="15" t="s">
        <v>28</v>
      </c>
      <c r="G2" s="15" t="s">
        <v>1</v>
      </c>
      <c r="H2" s="16" t="s">
        <v>24</v>
      </c>
      <c r="I2" s="15" t="s">
        <v>3</v>
      </c>
      <c r="J2" s="15" t="s">
        <v>2</v>
      </c>
      <c r="K2" s="15" t="s">
        <v>5</v>
      </c>
      <c r="L2" s="15" t="s">
        <v>4</v>
      </c>
      <c r="M2" s="15" t="s">
        <v>11</v>
      </c>
      <c r="N2" s="1" t="s">
        <v>22</v>
      </c>
    </row>
    <row r="3" spans="2:14" x14ac:dyDescent="0.3">
      <c r="B3" s="8">
        <v>75</v>
      </c>
      <c r="C3" s="8" t="s">
        <v>21</v>
      </c>
      <c r="D3" s="9">
        <v>127.2808789831147</v>
      </c>
      <c r="E3" s="11">
        <f>M3/(D3/G3)</f>
        <v>3757.5233089697963</v>
      </c>
      <c r="F3" s="17">
        <f>+G3/G4</f>
        <v>1.1726254522504211</v>
      </c>
      <c r="G3" s="9">
        <f>+H3*N3</f>
        <v>127.2808789831147</v>
      </c>
      <c r="H3" s="9">
        <v>108.54350699862952</v>
      </c>
      <c r="I3" s="10">
        <f t="shared" ref="I3:I13" si="0">G3*23</f>
        <v>2927.4602166116383</v>
      </c>
      <c r="J3" s="8">
        <v>22</v>
      </c>
      <c r="K3" s="10">
        <f t="shared" ref="K3:K15" si="1">100/I3</f>
        <v>3.4159302808816329E-2</v>
      </c>
      <c r="L3" s="10">
        <f t="shared" ref="L3:L11" si="2">K3*J3</f>
        <v>0.75150466179395925</v>
      </c>
      <c r="M3" s="11">
        <f t="shared" ref="M3:M13" si="3">L3*5000</f>
        <v>3757.5233089697963</v>
      </c>
      <c r="N3" s="1">
        <v>1.1726254522504211</v>
      </c>
    </row>
    <row r="4" spans="2:14" x14ac:dyDescent="0.3">
      <c r="B4" s="8">
        <v>76</v>
      </c>
      <c r="C4" s="8" t="s">
        <v>20</v>
      </c>
      <c r="D4" s="9">
        <f>+D3/F3</f>
        <v>108.54350699862952</v>
      </c>
      <c r="E4" s="11">
        <f t="shared" ref="E4:E17" si="4">M4/(D4/G4)</f>
        <v>4406.1674695222064</v>
      </c>
      <c r="F4" s="17">
        <f t="shared" ref="F4:F17" si="5">+G4/G5</f>
        <v>1.1692743293781633</v>
      </c>
      <c r="G4" s="9">
        <f>+H4*N4</f>
        <v>108.54350699862952</v>
      </c>
      <c r="H4" s="9">
        <v>92.829804154132503</v>
      </c>
      <c r="I4" s="10">
        <f t="shared" si="0"/>
        <v>2496.5006609684792</v>
      </c>
      <c r="J4" s="8">
        <v>22</v>
      </c>
      <c r="K4" s="10">
        <f t="shared" si="1"/>
        <v>4.0056067904747333E-2</v>
      </c>
      <c r="L4" s="10">
        <f t="shared" si="2"/>
        <v>0.88123349390444128</v>
      </c>
      <c r="M4" s="11">
        <f t="shared" si="3"/>
        <v>4406.1674695222064</v>
      </c>
      <c r="N4" s="1">
        <v>1.1692743293781633</v>
      </c>
    </row>
    <row r="5" spans="2:14" x14ac:dyDescent="0.3">
      <c r="B5" s="8">
        <v>77</v>
      </c>
      <c r="C5" s="8" t="s">
        <v>19</v>
      </c>
      <c r="D5" s="9">
        <f t="shared" ref="D5:D17" si="6">+D4/F4</f>
        <v>92.829804154132503</v>
      </c>
      <c r="E5" s="11">
        <f t="shared" si="4"/>
        <v>5152.0185130534564</v>
      </c>
      <c r="F5" s="17">
        <f t="shared" si="5"/>
        <v>1.1660808136661569</v>
      </c>
      <c r="G5" s="9">
        <f t="shared" ref="G5:G16" si="7">+H5*N5</f>
        <v>92.829804154132503</v>
      </c>
      <c r="H5" s="9">
        <v>79.608379681915608</v>
      </c>
      <c r="I5" s="10">
        <f t="shared" si="0"/>
        <v>2135.0854955450477</v>
      </c>
      <c r="J5" s="8">
        <v>22</v>
      </c>
      <c r="K5" s="10">
        <f t="shared" si="1"/>
        <v>4.6836531936849606E-2</v>
      </c>
      <c r="L5" s="10">
        <f t="shared" si="2"/>
        <v>1.0304037026106914</v>
      </c>
      <c r="M5" s="11">
        <f t="shared" si="3"/>
        <v>5152.0185130534564</v>
      </c>
      <c r="N5" s="1">
        <v>1.1660808136661569</v>
      </c>
    </row>
    <row r="6" spans="2:14" x14ac:dyDescent="0.3">
      <c r="B6" s="8">
        <v>78</v>
      </c>
      <c r="C6" s="8" t="s">
        <v>18</v>
      </c>
      <c r="D6" s="9">
        <f t="shared" si="6"/>
        <v>79.608379681915608</v>
      </c>
      <c r="E6" s="11">
        <f t="shared" si="4"/>
        <v>6007.6699397244802</v>
      </c>
      <c r="F6" s="17">
        <f t="shared" si="5"/>
        <v>1.1630319852584745</v>
      </c>
      <c r="G6" s="9">
        <f t="shared" si="7"/>
        <v>79.608379681915608</v>
      </c>
      <c r="H6" s="9">
        <v>68.449002857151243</v>
      </c>
      <c r="I6" s="10">
        <f t="shared" si="0"/>
        <v>1830.9927326840589</v>
      </c>
      <c r="J6" s="8">
        <v>22</v>
      </c>
      <c r="K6" s="10">
        <f t="shared" si="1"/>
        <v>5.4615181270222544E-2</v>
      </c>
      <c r="L6" s="10">
        <f t="shared" si="2"/>
        <v>1.2015339879448961</v>
      </c>
      <c r="M6" s="11">
        <f t="shared" si="3"/>
        <v>6007.6699397244802</v>
      </c>
      <c r="N6" s="1">
        <v>1.1630319852584745</v>
      </c>
    </row>
    <row r="7" spans="2:14" x14ac:dyDescent="0.3">
      <c r="B7" s="8">
        <v>79</v>
      </c>
      <c r="C7" s="8" t="s">
        <v>17</v>
      </c>
      <c r="D7" s="9">
        <f t="shared" si="6"/>
        <v>68.449002857151243</v>
      </c>
      <c r="E7" s="11">
        <f t="shared" si="4"/>
        <v>6987.1122967754218</v>
      </c>
      <c r="F7" s="17">
        <f t="shared" si="5"/>
        <v>1.1601166432639514</v>
      </c>
      <c r="G7" s="9">
        <f t="shared" si="7"/>
        <v>68.449002857151243</v>
      </c>
      <c r="H7" s="9">
        <v>59.001828182183594</v>
      </c>
      <c r="I7" s="10">
        <f t="shared" si="0"/>
        <v>1574.3270657144785</v>
      </c>
      <c r="J7" s="8">
        <v>22</v>
      </c>
      <c r="K7" s="10">
        <f t="shared" si="1"/>
        <v>6.3519202697958382E-2</v>
      </c>
      <c r="L7" s="10">
        <f t="shared" si="2"/>
        <v>1.3974224593550844</v>
      </c>
      <c r="M7" s="11">
        <f t="shared" si="3"/>
        <v>6987.1122967754218</v>
      </c>
      <c r="N7" s="1">
        <v>1.1601166432639514</v>
      </c>
    </row>
    <row r="8" spans="2:14" x14ac:dyDescent="0.3">
      <c r="B8" s="8">
        <v>80</v>
      </c>
      <c r="C8" s="8" t="s">
        <v>16</v>
      </c>
      <c r="D8" s="9">
        <f t="shared" si="6"/>
        <v>59.001828182183601</v>
      </c>
      <c r="E8" s="11">
        <f t="shared" si="4"/>
        <v>8105.8652638433787</v>
      </c>
      <c r="F8" s="17">
        <f t="shared" si="5"/>
        <v>1.1222534827967965</v>
      </c>
      <c r="G8" s="9">
        <f t="shared" si="7"/>
        <v>59.001828182183594</v>
      </c>
      <c r="H8" s="9">
        <v>52.574421988108817</v>
      </c>
      <c r="I8" s="10">
        <f t="shared" si="0"/>
        <v>1357.0420481902227</v>
      </c>
      <c r="J8" s="8">
        <v>22</v>
      </c>
      <c r="K8" s="10">
        <f t="shared" si="1"/>
        <v>7.3689684216758006E-2</v>
      </c>
      <c r="L8" s="10">
        <f t="shared" si="2"/>
        <v>1.6211730527686761</v>
      </c>
      <c r="M8" s="11">
        <f t="shared" si="3"/>
        <v>8105.8652638433805</v>
      </c>
      <c r="N8" s="1">
        <v>1.1222534827967965</v>
      </c>
    </row>
    <row r="9" spans="2:14" x14ac:dyDescent="0.3">
      <c r="B9" s="8">
        <v>81</v>
      </c>
      <c r="C9" s="8" t="s">
        <v>15</v>
      </c>
      <c r="D9" s="9">
        <f t="shared" si="6"/>
        <v>52.574421988108824</v>
      </c>
      <c r="E9" s="11">
        <f t="shared" si="4"/>
        <v>9096.8355234298051</v>
      </c>
      <c r="F9" s="17">
        <f t="shared" si="5"/>
        <v>1.1206857659765967</v>
      </c>
      <c r="G9" s="9">
        <f t="shared" si="7"/>
        <v>52.574421988108817</v>
      </c>
      <c r="H9" s="9">
        <v>46.912723962630153</v>
      </c>
      <c r="I9" s="10">
        <f t="shared" si="0"/>
        <v>1209.2117057265027</v>
      </c>
      <c r="J9" s="8">
        <v>22</v>
      </c>
      <c r="K9" s="10">
        <f t="shared" si="1"/>
        <v>8.2698504758452793E-2</v>
      </c>
      <c r="L9" s="10">
        <f t="shared" si="2"/>
        <v>1.8193671046859614</v>
      </c>
      <c r="M9" s="11">
        <f t="shared" si="3"/>
        <v>9096.8355234298069</v>
      </c>
      <c r="N9" s="1">
        <v>1.1206857659765967</v>
      </c>
    </row>
    <row r="10" spans="2:14" x14ac:dyDescent="0.3">
      <c r="B10" s="8">
        <v>82</v>
      </c>
      <c r="C10" s="8" t="s">
        <v>14</v>
      </c>
      <c r="D10" s="9">
        <f t="shared" si="6"/>
        <v>46.91272396263016</v>
      </c>
      <c r="E10" s="11">
        <f t="shared" si="4"/>
        <v>10194.694086538046</v>
      </c>
      <c r="F10" s="17">
        <f t="shared" si="5"/>
        <v>1.1196036479571072</v>
      </c>
      <c r="G10" s="9">
        <f t="shared" si="7"/>
        <v>46.912723962630153</v>
      </c>
      <c r="H10" s="9">
        <v>41.901188914692973</v>
      </c>
      <c r="I10" s="10">
        <f t="shared" si="0"/>
        <v>1078.9926511404935</v>
      </c>
      <c r="J10" s="8">
        <v>22</v>
      </c>
      <c r="K10" s="10">
        <f t="shared" si="1"/>
        <v>9.267903715034588E-2</v>
      </c>
      <c r="L10" s="10">
        <f t="shared" si="2"/>
        <v>2.0389388173076095</v>
      </c>
      <c r="M10" s="11">
        <f t="shared" si="3"/>
        <v>10194.694086538047</v>
      </c>
      <c r="N10" s="1">
        <v>1.1196036479571072</v>
      </c>
    </row>
    <row r="11" spans="2:14" x14ac:dyDescent="0.3">
      <c r="B11" s="8">
        <v>83</v>
      </c>
      <c r="C11" s="8" t="s">
        <v>13</v>
      </c>
      <c r="D11" s="9">
        <f t="shared" si="6"/>
        <v>41.90118891469298</v>
      </c>
      <c r="E11" s="11">
        <f t="shared" si="4"/>
        <v>11414.016689094746</v>
      </c>
      <c r="F11" s="17">
        <f t="shared" si="5"/>
        <v>1.1172221272009395</v>
      </c>
      <c r="G11" s="9">
        <f t="shared" si="7"/>
        <v>41.901188914692973</v>
      </c>
      <c r="H11" s="9">
        <v>37.504796847938529</v>
      </c>
      <c r="I11" s="10">
        <f t="shared" si="0"/>
        <v>963.72734503793833</v>
      </c>
      <c r="J11" s="8">
        <v>22</v>
      </c>
      <c r="K11" s="10">
        <f t="shared" si="1"/>
        <v>0.10376378808267953</v>
      </c>
      <c r="L11" s="10">
        <f t="shared" si="2"/>
        <v>2.2828033378189496</v>
      </c>
      <c r="M11" s="11">
        <f t="shared" si="3"/>
        <v>11414.016689094748</v>
      </c>
      <c r="N11" s="1">
        <v>1.1172221272009395</v>
      </c>
    </row>
    <row r="12" spans="2:14" x14ac:dyDescent="0.3">
      <c r="B12" s="8">
        <v>84</v>
      </c>
      <c r="C12" s="8" t="s">
        <v>12</v>
      </c>
      <c r="D12" s="9">
        <f t="shared" si="6"/>
        <v>37.504796847938536</v>
      </c>
      <c r="E12" s="11">
        <f t="shared" si="4"/>
        <v>12751.992005297454</v>
      </c>
      <c r="F12" s="17">
        <f t="shared" si="5"/>
        <v>1.1162141919029327</v>
      </c>
      <c r="G12" s="9">
        <f t="shared" si="7"/>
        <v>37.504796847938529</v>
      </c>
      <c r="H12" s="9">
        <v>33.599999999999994</v>
      </c>
      <c r="I12" s="10">
        <f t="shared" si="0"/>
        <v>862.61032750258619</v>
      </c>
      <c r="J12" s="8">
        <v>22</v>
      </c>
      <c r="K12" s="10">
        <f t="shared" si="1"/>
        <v>0.11592720004815869</v>
      </c>
      <c r="L12" s="10">
        <f t="shared" ref="L12" si="8">K12*J12</f>
        <v>2.5503984010594913</v>
      </c>
      <c r="M12" s="11">
        <f t="shared" si="3"/>
        <v>12751.992005297458</v>
      </c>
      <c r="N12" s="1">
        <v>1.1162141919029327</v>
      </c>
    </row>
    <row r="13" spans="2:14" x14ac:dyDescent="0.3">
      <c r="B13" s="8">
        <v>85</v>
      </c>
      <c r="C13" s="8" t="s">
        <v>10</v>
      </c>
      <c r="D13" s="9">
        <f t="shared" si="6"/>
        <v>33.599999999999994</v>
      </c>
      <c r="E13" s="11">
        <f t="shared" si="4"/>
        <v>14233.954451345759</v>
      </c>
      <c r="F13" s="17">
        <f t="shared" si="5"/>
        <v>2.9999999999999996</v>
      </c>
      <c r="G13" s="9">
        <f t="shared" si="7"/>
        <v>33.599999999999994</v>
      </c>
      <c r="H13" s="8">
        <v>11.2</v>
      </c>
      <c r="I13" s="10">
        <f t="shared" si="0"/>
        <v>772.79999999999984</v>
      </c>
      <c r="J13" s="8">
        <v>22</v>
      </c>
      <c r="K13" s="10">
        <f t="shared" si="1"/>
        <v>0.12939958592132508</v>
      </c>
      <c r="L13" s="10">
        <f>K13*J13</f>
        <v>2.8467908902691517</v>
      </c>
      <c r="M13" s="11">
        <f t="shared" si="3"/>
        <v>14233.954451345759</v>
      </c>
      <c r="N13" s="1">
        <v>3</v>
      </c>
    </row>
    <row r="14" spans="2:14" x14ac:dyDescent="0.3">
      <c r="B14" s="8">
        <v>86</v>
      </c>
      <c r="C14" s="8" t="s">
        <v>9</v>
      </c>
      <c r="D14" s="9">
        <f t="shared" si="6"/>
        <v>11.2</v>
      </c>
      <c r="E14" s="11">
        <f t="shared" si="4"/>
        <v>42701.863354037276</v>
      </c>
      <c r="F14" s="17">
        <f t="shared" si="5"/>
        <v>4</v>
      </c>
      <c r="G14" s="9">
        <f t="shared" si="7"/>
        <v>11.2</v>
      </c>
      <c r="H14" s="8">
        <v>2.8</v>
      </c>
      <c r="I14" s="8">
        <f t="shared" ref="I14" si="9">G14*23</f>
        <v>257.59999999999997</v>
      </c>
      <c r="J14" s="8">
        <v>22</v>
      </c>
      <c r="K14" s="10">
        <f t="shared" si="1"/>
        <v>0.38819875776397522</v>
      </c>
      <c r="L14" s="10">
        <f>K14*J14</f>
        <v>8.5403726708074554</v>
      </c>
      <c r="M14" s="11">
        <f t="shared" ref="M14" si="10">L14*5000</f>
        <v>42701.863354037276</v>
      </c>
      <c r="N14" s="1">
        <v>4</v>
      </c>
    </row>
    <row r="15" spans="2:14" x14ac:dyDescent="0.3">
      <c r="B15" s="8">
        <v>87</v>
      </c>
      <c r="C15" s="8" t="s">
        <v>8</v>
      </c>
      <c r="D15" s="9">
        <f t="shared" si="6"/>
        <v>2.8</v>
      </c>
      <c r="E15" s="11">
        <f t="shared" si="4"/>
        <v>170807.4534161491</v>
      </c>
      <c r="F15" s="17">
        <f t="shared" si="5"/>
        <v>4</v>
      </c>
      <c r="G15" s="9">
        <f t="shared" si="7"/>
        <v>2.8</v>
      </c>
      <c r="H15" s="8">
        <v>0.7</v>
      </c>
      <c r="I15" s="8">
        <f>G15*23</f>
        <v>64.399999999999991</v>
      </c>
      <c r="J15" s="8">
        <v>22</v>
      </c>
      <c r="K15" s="10">
        <f t="shared" si="1"/>
        <v>1.5527950310559009</v>
      </c>
      <c r="L15" s="10">
        <f>K15*J15</f>
        <v>34.161490683229822</v>
      </c>
      <c r="M15" s="11">
        <f>L15*5000</f>
        <v>170807.4534161491</v>
      </c>
      <c r="N15" s="1">
        <v>4</v>
      </c>
    </row>
    <row r="16" spans="2:14" x14ac:dyDescent="0.3">
      <c r="B16" s="8">
        <v>88</v>
      </c>
      <c r="C16" s="8" t="s">
        <v>7</v>
      </c>
      <c r="D16" s="9">
        <f t="shared" si="6"/>
        <v>0.7</v>
      </c>
      <c r="E16" s="11">
        <f t="shared" si="4"/>
        <v>683229.81366459641</v>
      </c>
      <c r="F16" s="17">
        <f t="shared" si="5"/>
        <v>4</v>
      </c>
      <c r="G16" s="9">
        <f t="shared" si="7"/>
        <v>0.7</v>
      </c>
      <c r="H16" s="8">
        <v>0.17499999999999999</v>
      </c>
      <c r="I16" s="8">
        <f>G16*23</f>
        <v>16.099999999999998</v>
      </c>
      <c r="J16" s="8">
        <v>22</v>
      </c>
      <c r="K16" s="10">
        <f t="shared" ref="K16" si="11">100/I16</f>
        <v>6.2111801242236035</v>
      </c>
      <c r="L16" s="10">
        <f>K16*J16</f>
        <v>136.64596273291929</v>
      </c>
      <c r="M16" s="11">
        <f>L16*5000</f>
        <v>683229.81366459641</v>
      </c>
      <c r="N16" s="1">
        <v>4</v>
      </c>
    </row>
    <row r="17" spans="2:14" x14ac:dyDescent="0.3">
      <c r="B17" s="8">
        <v>89</v>
      </c>
      <c r="C17" s="8" t="s">
        <v>6</v>
      </c>
      <c r="D17" s="9">
        <f t="shared" si="6"/>
        <v>0.17499999999999999</v>
      </c>
      <c r="E17" s="11">
        <f t="shared" si="4"/>
        <v>2732919.2546583856</v>
      </c>
      <c r="F17" s="17" t="e">
        <f t="shared" si="5"/>
        <v>#DIV/0!</v>
      </c>
      <c r="G17" s="12">
        <v>0.17499999999999999</v>
      </c>
      <c r="H17" s="12"/>
      <c r="I17" s="8">
        <f>G17*23</f>
        <v>4.0249999999999995</v>
      </c>
      <c r="J17" s="8">
        <v>22</v>
      </c>
      <c r="K17" s="10">
        <f>100/I17</f>
        <v>24.844720496894414</v>
      </c>
      <c r="L17" s="10">
        <f>K17*J17</f>
        <v>546.58385093167715</v>
      </c>
      <c r="M17" s="11">
        <f>L17*5000</f>
        <v>2732919.2546583856</v>
      </c>
      <c r="N17" s="1">
        <v>4</v>
      </c>
    </row>
    <row r="18" spans="2:14" x14ac:dyDescent="0.3">
      <c r="B18" s="8"/>
      <c r="C18" s="8"/>
      <c r="D18" s="8"/>
      <c r="E18" s="14">
        <f>SUM(E3:E17)</f>
        <v>3721766.2346407631</v>
      </c>
      <c r="F18" s="8"/>
      <c r="G18" s="8"/>
      <c r="H18" s="8"/>
      <c r="I18" s="8"/>
      <c r="J18" s="8"/>
      <c r="K18" s="13">
        <f>SUM(K3:K17)</f>
        <v>33.834238496734208</v>
      </c>
      <c r="L18" s="13">
        <f>SUM(L3:L17)</f>
        <v>744.35324692815266</v>
      </c>
      <c r="M18" s="14">
        <f>SUM(M3:M17)</f>
        <v>3721766.2346407631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313C-F0C9-432D-B3D0-B13CD4062C9F}">
  <dimension ref="B2:O26"/>
  <sheetViews>
    <sheetView zoomScale="110" zoomScaleNormal="110" workbookViewId="0">
      <selection activeCell="G23" sqref="G23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customWidth="1"/>
    <col min="8" max="9" width="12.125" style="1" customWidth="1"/>
    <col min="10" max="10" width="11.125" style="1" customWidth="1"/>
    <col min="11" max="12" width="9" style="1" customWidth="1"/>
    <col min="13" max="13" width="18.625" style="1" customWidth="1"/>
    <col min="14" max="14" width="12.75" style="1" customWidth="1"/>
    <col min="15" max="15" width="15.875" style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75</v>
      </c>
      <c r="C4" s="8" t="s">
        <v>21</v>
      </c>
      <c r="D4" s="18">
        <v>127.2808789831147</v>
      </c>
      <c r="E4" s="19">
        <f>+F4/5000</f>
        <v>0.75150466179395925</v>
      </c>
      <c r="F4" s="11">
        <f>N4/(D4/H4)</f>
        <v>3757.5233089697963</v>
      </c>
      <c r="G4" s="17">
        <f>+H4/H5</f>
        <v>1.1726254522504211</v>
      </c>
      <c r="H4" s="9">
        <f>+I4*O4</f>
        <v>127.2808789831147</v>
      </c>
      <c r="I4" s="9">
        <v>108.54350699862952</v>
      </c>
      <c r="J4" s="10">
        <f t="shared" ref="J4:J15" si="0">H4*23</f>
        <v>2927.4602166116383</v>
      </c>
      <c r="K4" s="8">
        <v>22</v>
      </c>
      <c r="L4" s="10">
        <f t="shared" ref="L4:L17" si="1">100/J4</f>
        <v>3.4159302808816329E-2</v>
      </c>
      <c r="M4" s="10">
        <f t="shared" ref="M4:M13" si="2">L4*K4</f>
        <v>0.75150466179395925</v>
      </c>
      <c r="N4" s="11">
        <f t="shared" ref="N4:N15" si="3">M4*5000</f>
        <v>3757.5233089697963</v>
      </c>
      <c r="O4" s="1">
        <v>1.1726254522504211</v>
      </c>
    </row>
    <row r="5" spans="2:15" x14ac:dyDescent="0.3">
      <c r="B5" s="8">
        <v>76</v>
      </c>
      <c r="C5" s="8" t="s">
        <v>20</v>
      </c>
      <c r="D5" s="9">
        <f>+D4/G4</f>
        <v>108.54350699862952</v>
      </c>
      <c r="E5" s="19">
        <f t="shared" ref="E5:E18" si="4">+F5/5000</f>
        <v>0.88123349390444128</v>
      </c>
      <c r="F5" s="11">
        <f t="shared" ref="F5:F18" si="5">N5/(D5/H5)</f>
        <v>4406.1674695222064</v>
      </c>
      <c r="G5" s="17">
        <f t="shared" ref="G5:G18" si="6">+H5/H6</f>
        <v>1.1692743293781633</v>
      </c>
      <c r="H5" s="9">
        <f>+I5*O5</f>
        <v>108.54350699862952</v>
      </c>
      <c r="I5" s="9">
        <v>92.829804154132503</v>
      </c>
      <c r="J5" s="10">
        <f t="shared" si="0"/>
        <v>2496.5006609684792</v>
      </c>
      <c r="K5" s="8">
        <v>22</v>
      </c>
      <c r="L5" s="10">
        <f t="shared" si="1"/>
        <v>4.0056067904747333E-2</v>
      </c>
      <c r="M5" s="10">
        <f t="shared" si="2"/>
        <v>0.88123349390444128</v>
      </c>
      <c r="N5" s="11">
        <f t="shared" si="3"/>
        <v>4406.1674695222064</v>
      </c>
      <c r="O5" s="1">
        <v>1.1692743293781633</v>
      </c>
    </row>
    <row r="6" spans="2:15" x14ac:dyDescent="0.3">
      <c r="B6" s="8">
        <v>77</v>
      </c>
      <c r="C6" s="8" t="s">
        <v>19</v>
      </c>
      <c r="D6" s="9">
        <f t="shared" ref="D6:D18" si="7">+D5/G5</f>
        <v>92.829804154132503</v>
      </c>
      <c r="E6" s="19">
        <f t="shared" si="4"/>
        <v>1.0304037026106914</v>
      </c>
      <c r="F6" s="11">
        <f t="shared" si="5"/>
        <v>5152.0185130534564</v>
      </c>
      <c r="G6" s="17">
        <f t="shared" si="6"/>
        <v>1.1660808136661569</v>
      </c>
      <c r="H6" s="9">
        <f t="shared" ref="H6:H17" si="8">+I6*O6</f>
        <v>92.829804154132503</v>
      </c>
      <c r="I6" s="9">
        <v>79.608379681915608</v>
      </c>
      <c r="J6" s="10">
        <f t="shared" si="0"/>
        <v>2135.0854955450477</v>
      </c>
      <c r="K6" s="8">
        <v>22</v>
      </c>
      <c r="L6" s="10">
        <f t="shared" si="1"/>
        <v>4.6836531936849606E-2</v>
      </c>
      <c r="M6" s="10">
        <f t="shared" si="2"/>
        <v>1.0304037026106914</v>
      </c>
      <c r="N6" s="11">
        <f t="shared" si="3"/>
        <v>5152.0185130534564</v>
      </c>
      <c r="O6" s="1">
        <v>1.1660808136661569</v>
      </c>
    </row>
    <row r="7" spans="2:15" x14ac:dyDescent="0.3">
      <c r="B7" s="8">
        <v>78</v>
      </c>
      <c r="C7" s="8" t="s">
        <v>18</v>
      </c>
      <c r="D7" s="9">
        <f t="shared" si="7"/>
        <v>79.608379681915608</v>
      </c>
      <c r="E7" s="19">
        <f t="shared" si="4"/>
        <v>1.2015339879448961</v>
      </c>
      <c r="F7" s="11">
        <f t="shared" si="5"/>
        <v>6007.6699397244802</v>
      </c>
      <c r="G7" s="17">
        <f t="shared" si="6"/>
        <v>1.1630319852584745</v>
      </c>
      <c r="H7" s="9">
        <f t="shared" si="8"/>
        <v>79.608379681915608</v>
      </c>
      <c r="I7" s="9">
        <v>68.449002857151243</v>
      </c>
      <c r="J7" s="10">
        <f t="shared" si="0"/>
        <v>1830.9927326840589</v>
      </c>
      <c r="K7" s="8">
        <v>22</v>
      </c>
      <c r="L7" s="10">
        <f t="shared" si="1"/>
        <v>5.4615181270222544E-2</v>
      </c>
      <c r="M7" s="10">
        <f t="shared" si="2"/>
        <v>1.2015339879448961</v>
      </c>
      <c r="N7" s="11">
        <f t="shared" si="3"/>
        <v>6007.6699397244802</v>
      </c>
      <c r="O7" s="1">
        <v>1.1630319852584745</v>
      </c>
    </row>
    <row r="8" spans="2:15" x14ac:dyDescent="0.3">
      <c r="B8" s="8">
        <v>79</v>
      </c>
      <c r="C8" s="8" t="s">
        <v>17</v>
      </c>
      <c r="D8" s="9">
        <f t="shared" si="7"/>
        <v>68.449002857151243</v>
      </c>
      <c r="E8" s="19">
        <f t="shared" si="4"/>
        <v>1.3974224593550844</v>
      </c>
      <c r="F8" s="11">
        <f t="shared" si="5"/>
        <v>6987.1122967754218</v>
      </c>
      <c r="G8" s="17">
        <f t="shared" si="6"/>
        <v>1.1601166432639514</v>
      </c>
      <c r="H8" s="9">
        <f t="shared" si="8"/>
        <v>68.449002857151243</v>
      </c>
      <c r="I8" s="9">
        <v>59.001828182183594</v>
      </c>
      <c r="J8" s="10">
        <f t="shared" si="0"/>
        <v>1574.3270657144785</v>
      </c>
      <c r="K8" s="8">
        <v>22</v>
      </c>
      <c r="L8" s="10">
        <f t="shared" si="1"/>
        <v>6.3519202697958382E-2</v>
      </c>
      <c r="M8" s="10">
        <f t="shared" si="2"/>
        <v>1.3974224593550844</v>
      </c>
      <c r="N8" s="11">
        <f t="shared" si="3"/>
        <v>6987.1122967754218</v>
      </c>
      <c r="O8" s="1">
        <v>1.1601166432639514</v>
      </c>
    </row>
    <row r="9" spans="2:15" x14ac:dyDescent="0.3">
      <c r="B9" s="8">
        <v>80</v>
      </c>
      <c r="C9" s="8" t="s">
        <v>16</v>
      </c>
      <c r="D9" s="9">
        <f t="shared" si="7"/>
        <v>59.001828182183601</v>
      </c>
      <c r="E9" s="19">
        <f t="shared" si="4"/>
        <v>1.6211730527686756</v>
      </c>
      <c r="F9" s="11">
        <f t="shared" si="5"/>
        <v>8105.8652638433787</v>
      </c>
      <c r="G9" s="17">
        <f t="shared" si="6"/>
        <v>1.1222534827967965</v>
      </c>
      <c r="H9" s="9">
        <f t="shared" si="8"/>
        <v>59.001828182183594</v>
      </c>
      <c r="I9" s="9">
        <v>52.574421988108817</v>
      </c>
      <c r="J9" s="10">
        <f t="shared" si="0"/>
        <v>1357.0420481902227</v>
      </c>
      <c r="K9" s="8">
        <v>22</v>
      </c>
      <c r="L9" s="10">
        <f t="shared" si="1"/>
        <v>7.3689684216758006E-2</v>
      </c>
      <c r="M9" s="10">
        <f t="shared" si="2"/>
        <v>1.6211730527686761</v>
      </c>
      <c r="N9" s="11">
        <f t="shared" si="3"/>
        <v>8105.8652638433805</v>
      </c>
      <c r="O9" s="1">
        <v>1.1222534827967965</v>
      </c>
    </row>
    <row r="10" spans="2:15" x14ac:dyDescent="0.3">
      <c r="B10" s="8">
        <v>81</v>
      </c>
      <c r="C10" s="8" t="s">
        <v>15</v>
      </c>
      <c r="D10" s="9">
        <f t="shared" si="7"/>
        <v>52.574421988108824</v>
      </c>
      <c r="E10" s="19">
        <f t="shared" si="4"/>
        <v>1.819367104685961</v>
      </c>
      <c r="F10" s="11">
        <f t="shared" si="5"/>
        <v>9096.8355234298051</v>
      </c>
      <c r="G10" s="17">
        <f t="shared" si="6"/>
        <v>1.1206857659765967</v>
      </c>
      <c r="H10" s="9">
        <f t="shared" si="8"/>
        <v>52.574421988108817</v>
      </c>
      <c r="I10" s="9">
        <v>46.912723962630153</v>
      </c>
      <c r="J10" s="10">
        <f t="shared" si="0"/>
        <v>1209.2117057265027</v>
      </c>
      <c r="K10" s="8">
        <v>22</v>
      </c>
      <c r="L10" s="10">
        <f t="shared" si="1"/>
        <v>8.2698504758452793E-2</v>
      </c>
      <c r="M10" s="10">
        <f t="shared" si="2"/>
        <v>1.8193671046859614</v>
      </c>
      <c r="N10" s="11">
        <f t="shared" si="3"/>
        <v>9096.8355234298069</v>
      </c>
      <c r="O10" s="1">
        <v>1.1206857659765967</v>
      </c>
    </row>
    <row r="11" spans="2:15" x14ac:dyDescent="0.3">
      <c r="B11" s="8">
        <v>82</v>
      </c>
      <c r="C11" s="8" t="s">
        <v>14</v>
      </c>
      <c r="D11" s="9">
        <f t="shared" si="7"/>
        <v>46.91272396263016</v>
      </c>
      <c r="E11" s="19">
        <f t="shared" si="4"/>
        <v>2.0389388173076091</v>
      </c>
      <c r="F11" s="11">
        <f t="shared" si="5"/>
        <v>10194.694086538046</v>
      </c>
      <c r="G11" s="17">
        <f t="shared" si="6"/>
        <v>1.1196036479571072</v>
      </c>
      <c r="H11" s="9">
        <f t="shared" si="8"/>
        <v>46.912723962630153</v>
      </c>
      <c r="I11" s="9">
        <v>41.901188914692973</v>
      </c>
      <c r="J11" s="10">
        <f t="shared" si="0"/>
        <v>1078.9926511404935</v>
      </c>
      <c r="K11" s="8">
        <v>22</v>
      </c>
      <c r="L11" s="10">
        <f t="shared" si="1"/>
        <v>9.267903715034588E-2</v>
      </c>
      <c r="M11" s="10">
        <f t="shared" si="2"/>
        <v>2.0389388173076095</v>
      </c>
      <c r="N11" s="11">
        <f t="shared" si="3"/>
        <v>10194.694086538047</v>
      </c>
      <c r="O11" s="1">
        <v>1.1196036479571072</v>
      </c>
    </row>
    <row r="12" spans="2:15" x14ac:dyDescent="0.3">
      <c r="B12" s="8">
        <v>83</v>
      </c>
      <c r="C12" s="8" t="s">
        <v>13</v>
      </c>
      <c r="D12" s="9">
        <f t="shared" si="7"/>
        <v>41.90118891469298</v>
      </c>
      <c r="E12" s="19">
        <f t="shared" si="4"/>
        <v>2.2828033378189492</v>
      </c>
      <c r="F12" s="11">
        <f t="shared" si="5"/>
        <v>11414.016689094746</v>
      </c>
      <c r="G12" s="17">
        <f t="shared" si="6"/>
        <v>1.1172221272009395</v>
      </c>
      <c r="H12" s="9">
        <f t="shared" si="8"/>
        <v>41.901188914692973</v>
      </c>
      <c r="I12" s="9">
        <v>37.504796847938529</v>
      </c>
      <c r="J12" s="10">
        <f t="shared" si="0"/>
        <v>963.72734503793833</v>
      </c>
      <c r="K12" s="8">
        <v>22</v>
      </c>
      <c r="L12" s="10">
        <f t="shared" si="1"/>
        <v>0.10376378808267953</v>
      </c>
      <c r="M12" s="10">
        <f t="shared" si="2"/>
        <v>2.2828033378189496</v>
      </c>
      <c r="N12" s="11">
        <f t="shared" si="3"/>
        <v>11414.016689094748</v>
      </c>
      <c r="O12" s="1">
        <v>1.1172221272009395</v>
      </c>
    </row>
    <row r="13" spans="2:15" x14ac:dyDescent="0.3">
      <c r="B13" s="8">
        <v>84</v>
      </c>
      <c r="C13" s="8" t="s">
        <v>12</v>
      </c>
      <c r="D13" s="9">
        <f t="shared" si="7"/>
        <v>37.504796847938536</v>
      </c>
      <c r="E13" s="19">
        <f t="shared" si="4"/>
        <v>2.5503984010594909</v>
      </c>
      <c r="F13" s="11">
        <f t="shared" si="5"/>
        <v>12751.992005297454</v>
      </c>
      <c r="G13" s="17">
        <f t="shared" si="6"/>
        <v>1.1162141919029327</v>
      </c>
      <c r="H13" s="9">
        <f t="shared" si="8"/>
        <v>37.504796847938529</v>
      </c>
      <c r="I13" s="9">
        <v>33.599999999999994</v>
      </c>
      <c r="J13" s="10">
        <f t="shared" si="0"/>
        <v>862.61032750258619</v>
      </c>
      <c r="K13" s="8">
        <v>22</v>
      </c>
      <c r="L13" s="10">
        <f t="shared" si="1"/>
        <v>0.11592720004815869</v>
      </c>
      <c r="M13" s="10">
        <f t="shared" si="2"/>
        <v>2.5503984010594913</v>
      </c>
      <c r="N13" s="11">
        <f t="shared" si="3"/>
        <v>12751.992005297458</v>
      </c>
      <c r="O13" s="1">
        <v>1.1162141919029327</v>
      </c>
    </row>
    <row r="14" spans="2:15" x14ac:dyDescent="0.3">
      <c r="B14" s="8">
        <v>85</v>
      </c>
      <c r="C14" s="8" t="s">
        <v>10</v>
      </c>
      <c r="D14" s="9">
        <f t="shared" si="7"/>
        <v>33.599999999999994</v>
      </c>
      <c r="E14" s="19">
        <f t="shared" si="4"/>
        <v>2.8467908902691517</v>
      </c>
      <c r="F14" s="11">
        <f t="shared" si="5"/>
        <v>14233.954451345759</v>
      </c>
      <c r="G14" s="17">
        <f t="shared" si="6"/>
        <v>2.9999999999999996</v>
      </c>
      <c r="H14" s="9">
        <f t="shared" si="8"/>
        <v>33.599999999999994</v>
      </c>
      <c r="I14" s="8">
        <v>11.2</v>
      </c>
      <c r="J14" s="10">
        <f t="shared" si="0"/>
        <v>772.79999999999984</v>
      </c>
      <c r="K14" s="8">
        <v>22</v>
      </c>
      <c r="L14" s="10">
        <f t="shared" si="1"/>
        <v>0.12939958592132508</v>
      </c>
      <c r="M14" s="10">
        <f>L14*K14</f>
        <v>2.8467908902691517</v>
      </c>
      <c r="N14" s="11">
        <f t="shared" si="3"/>
        <v>14233.954451345759</v>
      </c>
      <c r="O14" s="1">
        <v>3</v>
      </c>
    </row>
    <row r="15" spans="2:15" x14ac:dyDescent="0.3">
      <c r="B15" s="8">
        <v>86</v>
      </c>
      <c r="C15" s="8" t="s">
        <v>9</v>
      </c>
      <c r="D15" s="9">
        <f t="shared" si="7"/>
        <v>11.2</v>
      </c>
      <c r="E15" s="19">
        <f t="shared" si="4"/>
        <v>8.5403726708074554</v>
      </c>
      <c r="F15" s="11">
        <f t="shared" si="5"/>
        <v>42701.863354037276</v>
      </c>
      <c r="G15" s="17">
        <f t="shared" si="6"/>
        <v>4</v>
      </c>
      <c r="H15" s="9">
        <f t="shared" si="8"/>
        <v>11.2</v>
      </c>
      <c r="I15" s="8">
        <v>2.8</v>
      </c>
      <c r="J15" s="8">
        <f t="shared" si="0"/>
        <v>257.59999999999997</v>
      </c>
      <c r="K15" s="8">
        <v>22</v>
      </c>
      <c r="L15" s="10">
        <f t="shared" si="1"/>
        <v>0.38819875776397522</v>
      </c>
      <c r="M15" s="10">
        <f>L15*K15</f>
        <v>8.5403726708074554</v>
      </c>
      <c r="N15" s="11">
        <f t="shared" si="3"/>
        <v>42701.863354037276</v>
      </c>
      <c r="O15" s="1">
        <v>4</v>
      </c>
    </row>
    <row r="16" spans="2:15" x14ac:dyDescent="0.3">
      <c r="B16" s="8">
        <v>87</v>
      </c>
      <c r="C16" s="8" t="s">
        <v>8</v>
      </c>
      <c r="D16" s="9">
        <f t="shared" si="7"/>
        <v>2.8</v>
      </c>
      <c r="E16" s="19">
        <f t="shared" si="4"/>
        <v>34.161490683229822</v>
      </c>
      <c r="F16" s="11">
        <f t="shared" si="5"/>
        <v>170807.4534161491</v>
      </c>
      <c r="G16" s="17">
        <f t="shared" si="6"/>
        <v>4</v>
      </c>
      <c r="H16" s="9">
        <f t="shared" si="8"/>
        <v>2.8</v>
      </c>
      <c r="I16" s="8">
        <v>0.7</v>
      </c>
      <c r="J16" s="8">
        <f>H16*23</f>
        <v>64.399999999999991</v>
      </c>
      <c r="K16" s="8">
        <v>22</v>
      </c>
      <c r="L16" s="10">
        <f t="shared" si="1"/>
        <v>1.5527950310559009</v>
      </c>
      <c r="M16" s="10">
        <f>L16*K16</f>
        <v>34.161490683229822</v>
      </c>
      <c r="N16" s="11">
        <f>M16*5000</f>
        <v>170807.4534161491</v>
      </c>
      <c r="O16" s="1">
        <v>4</v>
      </c>
    </row>
    <row r="17" spans="2:15" x14ac:dyDescent="0.3">
      <c r="B17" s="8">
        <v>88</v>
      </c>
      <c r="C17" s="8" t="s">
        <v>7</v>
      </c>
      <c r="D17" s="9">
        <f t="shared" si="7"/>
        <v>0.7</v>
      </c>
      <c r="E17" s="19">
        <f t="shared" si="4"/>
        <v>136.64596273291929</v>
      </c>
      <c r="F17" s="11">
        <f t="shared" si="5"/>
        <v>683229.81366459641</v>
      </c>
      <c r="G17" s="17">
        <f t="shared" si="6"/>
        <v>4</v>
      </c>
      <c r="H17" s="9">
        <f t="shared" si="8"/>
        <v>0.7</v>
      </c>
      <c r="I17" s="8">
        <v>0.17499999999999999</v>
      </c>
      <c r="J17" s="8">
        <f>H17*23</f>
        <v>16.099999999999998</v>
      </c>
      <c r="K17" s="8">
        <v>22</v>
      </c>
      <c r="L17" s="10">
        <f t="shared" si="1"/>
        <v>6.2111801242236035</v>
      </c>
      <c r="M17" s="10">
        <f>L17*K17</f>
        <v>136.64596273291929</v>
      </c>
      <c r="N17" s="11">
        <f>M17*5000</f>
        <v>683229.81366459641</v>
      </c>
      <c r="O17" s="1">
        <v>4</v>
      </c>
    </row>
    <row r="18" spans="2:15" x14ac:dyDescent="0.3">
      <c r="B18" s="8">
        <v>89</v>
      </c>
      <c r="C18" s="8" t="s">
        <v>6</v>
      </c>
      <c r="D18" s="9">
        <f t="shared" si="7"/>
        <v>0.17499999999999999</v>
      </c>
      <c r="E18" s="19">
        <f t="shared" si="4"/>
        <v>546.58385093167715</v>
      </c>
      <c r="F18" s="11">
        <f t="shared" si="5"/>
        <v>2732919.2546583856</v>
      </c>
      <c r="G18" s="17" t="e">
        <f t="shared" si="6"/>
        <v>#DIV/0!</v>
      </c>
      <c r="H18" s="12">
        <v>0.17499999999999999</v>
      </c>
      <c r="I18" s="12"/>
      <c r="J18" s="8">
        <f>H18*23</f>
        <v>4.0249999999999995</v>
      </c>
      <c r="K18" s="8">
        <v>22</v>
      </c>
      <c r="L18" s="10">
        <f>100/J18</f>
        <v>24.844720496894414</v>
      </c>
      <c r="M18" s="10">
        <f>L18*K18</f>
        <v>546.58385093167715</v>
      </c>
      <c r="N18" s="11">
        <f>M18*5000</f>
        <v>2732919.2546583856</v>
      </c>
      <c r="O18" s="1">
        <v>4</v>
      </c>
    </row>
    <row r="19" spans="2:15" ht="17.25" x14ac:dyDescent="0.3">
      <c r="B19" s="27" t="s">
        <v>29</v>
      </c>
      <c r="C19" s="28"/>
      <c r="D19" s="29"/>
      <c r="E19" s="20">
        <f>SUM(E4:E18)</f>
        <v>744.35324692815266</v>
      </c>
      <c r="F19" s="14">
        <f>SUM(F4:F18)</f>
        <v>3721766.2346407631</v>
      </c>
      <c r="G19" s="8"/>
      <c r="H19" s="8"/>
      <c r="I19" s="8"/>
      <c r="J19" s="8"/>
      <c r="K19" s="8"/>
      <c r="L19" s="13">
        <f>SUM(L4:L18)</f>
        <v>33.834238496734208</v>
      </c>
      <c r="M19" s="13">
        <f>SUM(M4:M18)</f>
        <v>744.35324692815266</v>
      </c>
      <c r="N19" s="14">
        <f>SUM(N4:N18)</f>
        <v>3721766.2346407631</v>
      </c>
    </row>
    <row r="23" spans="2:15" x14ac:dyDescent="0.3">
      <c r="C23" s="15" t="s">
        <v>23</v>
      </c>
      <c r="D23" s="15" t="s">
        <v>27</v>
      </c>
      <c r="E23" s="15" t="s">
        <v>27</v>
      </c>
    </row>
    <row r="24" spans="2:15" x14ac:dyDescent="0.3">
      <c r="C24" s="8">
        <v>75</v>
      </c>
      <c r="D24" s="1">
        <f>VLOOKUP(C24,B4:N18,3,0)</f>
        <v>127.2808789831147</v>
      </c>
      <c r="E24" s="1">
        <f>SUMPRODUCT(HLOOKUP(D23,B3:N18,{2,3,4,5,6,7,8,9,10,11,12,13,14,15,16},0))</f>
        <v>3721766.2346407631</v>
      </c>
    </row>
    <row r="25" spans="2:15" x14ac:dyDescent="0.3">
      <c r="B25" s="21">
        <v>50</v>
      </c>
    </row>
    <row r="26" spans="2:15" x14ac:dyDescent="0.3">
      <c r="D26" s="18">
        <v>127.2808789831147</v>
      </c>
    </row>
  </sheetData>
  <mergeCells count="2">
    <mergeCell ref="B2:F2"/>
    <mergeCell ref="B19:D19"/>
  </mergeCells>
  <phoneticPr fontId="2" type="noConversion"/>
  <dataValidations disablePrompts="1" count="1">
    <dataValidation type="list" allowBlank="1" showInputMessage="1" showErrorMessage="1" sqref="C24" xr:uid="{971FD25B-B4C9-4CC8-BD48-B2D0C7B8F38D}">
      <formula1>"75,76,77,78,79,80,81,82,83,84,85,86,87,88,89"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C4E3-BD5B-4295-BAF2-D63E46C55064}">
  <dimension ref="B2:O22"/>
  <sheetViews>
    <sheetView zoomScale="130" zoomScaleNormal="130" workbookViewId="0">
      <selection activeCell="D4" sqref="D4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75</v>
      </c>
      <c r="C4" s="8" t="s">
        <v>21</v>
      </c>
      <c r="D4" s="18">
        <v>200</v>
      </c>
      <c r="E4" s="19">
        <f>+F4/5000</f>
        <v>0.47826086956521729</v>
      </c>
      <c r="F4" s="11">
        <f>N4/(D4/H4)</f>
        <v>2391.3043478260865</v>
      </c>
      <c r="G4" s="17">
        <f>+H4/H5</f>
        <v>1.1726254522504211</v>
      </c>
      <c r="H4" s="9">
        <f>+I4*O4</f>
        <v>127.2808789831147</v>
      </c>
      <c r="I4" s="9">
        <v>108.54350699862952</v>
      </c>
      <c r="J4" s="10">
        <f t="shared" ref="J4:J15" si="0">H4*23</f>
        <v>2927.4602166116383</v>
      </c>
      <c r="K4" s="8">
        <v>22</v>
      </c>
      <c r="L4" s="10">
        <f t="shared" ref="L4:L17" si="1">100/J4</f>
        <v>3.4159302808816329E-2</v>
      </c>
      <c r="M4" s="10">
        <f t="shared" ref="M4:M13" si="2">L4*K4</f>
        <v>0.75150466179395925</v>
      </c>
      <c r="N4" s="11">
        <f t="shared" ref="N4:N15" si="3">M4*5000</f>
        <v>3757.5233089697963</v>
      </c>
      <c r="O4" s="1">
        <v>1.1726254522504211</v>
      </c>
    </row>
    <row r="5" spans="2:15" x14ac:dyDescent="0.3">
      <c r="B5" s="8">
        <v>76</v>
      </c>
      <c r="C5" s="8" t="s">
        <v>20</v>
      </c>
      <c r="D5" s="9">
        <f>+D4/G4</f>
        <v>170.5574440808648</v>
      </c>
      <c r="E5" s="19">
        <f t="shared" ref="E5:E18" si="4">+F5/5000</f>
        <v>0.56082086846759271</v>
      </c>
      <c r="F5" s="11">
        <f t="shared" ref="F5:F18" si="5">N5/(D5/H5)</f>
        <v>2804.1043423379633</v>
      </c>
      <c r="G5" s="17">
        <f t="shared" ref="G5:G18" si="6">+H5/H6</f>
        <v>1.1692743293781633</v>
      </c>
      <c r="H5" s="9">
        <f>+I5*O5</f>
        <v>108.54350699862952</v>
      </c>
      <c r="I5" s="9">
        <v>92.829804154132503</v>
      </c>
      <c r="J5" s="10">
        <f t="shared" si="0"/>
        <v>2496.5006609684792</v>
      </c>
      <c r="K5" s="8">
        <v>22</v>
      </c>
      <c r="L5" s="10">
        <f t="shared" si="1"/>
        <v>4.0056067904747333E-2</v>
      </c>
      <c r="M5" s="10">
        <f t="shared" si="2"/>
        <v>0.88123349390444128</v>
      </c>
      <c r="N5" s="11">
        <f t="shared" si="3"/>
        <v>4406.1674695222064</v>
      </c>
      <c r="O5" s="1">
        <v>1.1692743293781633</v>
      </c>
    </row>
    <row r="6" spans="2:15" x14ac:dyDescent="0.3">
      <c r="B6" s="8">
        <v>77</v>
      </c>
      <c r="C6" s="8" t="s">
        <v>19</v>
      </c>
      <c r="D6" s="9">
        <f t="shared" ref="D6:D18" si="7">+D5/G5</f>
        <v>145.86606393006991</v>
      </c>
      <c r="E6" s="19">
        <f t="shared" si="4"/>
        <v>0.65575344487872356</v>
      </c>
      <c r="F6" s="11">
        <f t="shared" si="5"/>
        <v>3278.7672243936177</v>
      </c>
      <c r="G6" s="17">
        <f t="shared" si="6"/>
        <v>1.1660808136661569</v>
      </c>
      <c r="H6" s="9">
        <f t="shared" ref="H6:H17" si="8">+I6*O6</f>
        <v>92.829804154132503</v>
      </c>
      <c r="I6" s="9">
        <v>79.608379681915608</v>
      </c>
      <c r="J6" s="10">
        <f t="shared" si="0"/>
        <v>2135.0854955450477</v>
      </c>
      <c r="K6" s="8">
        <v>22</v>
      </c>
      <c r="L6" s="10">
        <f t="shared" si="1"/>
        <v>4.6836531936849606E-2</v>
      </c>
      <c r="M6" s="10">
        <f t="shared" si="2"/>
        <v>1.0304037026106914</v>
      </c>
      <c r="N6" s="11">
        <f t="shared" si="3"/>
        <v>5152.0185130534564</v>
      </c>
      <c r="O6" s="1">
        <v>1.1660808136661569</v>
      </c>
    </row>
    <row r="7" spans="2:15" x14ac:dyDescent="0.3">
      <c r="B7" s="8">
        <v>78</v>
      </c>
      <c r="C7" s="8" t="s">
        <v>18</v>
      </c>
      <c r="D7" s="9">
        <f t="shared" si="7"/>
        <v>125.09087039299374</v>
      </c>
      <c r="E7" s="19">
        <f t="shared" si="4"/>
        <v>0.76466151056856757</v>
      </c>
      <c r="F7" s="11">
        <f t="shared" si="5"/>
        <v>3823.3075528428376</v>
      </c>
      <c r="G7" s="17">
        <f t="shared" si="6"/>
        <v>1.1630319852584745</v>
      </c>
      <c r="H7" s="9">
        <f t="shared" si="8"/>
        <v>79.608379681915608</v>
      </c>
      <c r="I7" s="9">
        <v>68.449002857151243</v>
      </c>
      <c r="J7" s="10">
        <f t="shared" si="0"/>
        <v>1830.9927326840589</v>
      </c>
      <c r="K7" s="8">
        <v>22</v>
      </c>
      <c r="L7" s="10">
        <f t="shared" si="1"/>
        <v>5.4615181270222544E-2</v>
      </c>
      <c r="M7" s="10">
        <f t="shared" si="2"/>
        <v>1.2015339879448961</v>
      </c>
      <c r="N7" s="11">
        <f t="shared" si="3"/>
        <v>6007.6699397244802</v>
      </c>
      <c r="O7" s="1">
        <v>1.1630319852584745</v>
      </c>
    </row>
    <row r="8" spans="2:15" x14ac:dyDescent="0.3">
      <c r="B8" s="8">
        <v>79</v>
      </c>
      <c r="C8" s="8" t="s">
        <v>17</v>
      </c>
      <c r="D8" s="9">
        <f t="shared" si="7"/>
        <v>107.55582991571234</v>
      </c>
      <c r="E8" s="19">
        <f t="shared" si="4"/>
        <v>0.88932579468730488</v>
      </c>
      <c r="F8" s="11">
        <f t="shared" si="5"/>
        <v>4446.6289734365246</v>
      </c>
      <c r="G8" s="17">
        <f t="shared" si="6"/>
        <v>1.1601166432639514</v>
      </c>
      <c r="H8" s="9">
        <f t="shared" si="8"/>
        <v>68.449002857151243</v>
      </c>
      <c r="I8" s="9">
        <v>59.001828182183594</v>
      </c>
      <c r="J8" s="10">
        <f t="shared" si="0"/>
        <v>1574.3270657144785</v>
      </c>
      <c r="K8" s="8">
        <v>22</v>
      </c>
      <c r="L8" s="10">
        <f t="shared" si="1"/>
        <v>6.3519202697958382E-2</v>
      </c>
      <c r="M8" s="10">
        <f t="shared" si="2"/>
        <v>1.3974224593550844</v>
      </c>
      <c r="N8" s="11">
        <f t="shared" si="3"/>
        <v>6987.1122967754218</v>
      </c>
      <c r="O8" s="1">
        <v>1.1601166432639514</v>
      </c>
    </row>
    <row r="9" spans="2:15" x14ac:dyDescent="0.3">
      <c r="B9" s="8">
        <v>80</v>
      </c>
      <c r="C9" s="8" t="s">
        <v>16</v>
      </c>
      <c r="D9" s="9">
        <f t="shared" si="7"/>
        <v>92.711220496852306</v>
      </c>
      <c r="E9" s="19">
        <f t="shared" si="4"/>
        <v>1.0317216557006821</v>
      </c>
      <c r="F9" s="11">
        <f t="shared" si="5"/>
        <v>5158.6082785034105</v>
      </c>
      <c r="G9" s="17">
        <f t="shared" si="6"/>
        <v>1.1222534827967965</v>
      </c>
      <c r="H9" s="9">
        <f t="shared" si="8"/>
        <v>59.001828182183594</v>
      </c>
      <c r="I9" s="9">
        <v>52.574421988108817</v>
      </c>
      <c r="J9" s="10">
        <f t="shared" si="0"/>
        <v>1357.0420481902227</v>
      </c>
      <c r="K9" s="8">
        <v>22</v>
      </c>
      <c r="L9" s="10">
        <f t="shared" si="1"/>
        <v>7.3689684216758006E-2</v>
      </c>
      <c r="M9" s="10">
        <f t="shared" si="2"/>
        <v>1.6211730527686761</v>
      </c>
      <c r="N9" s="11">
        <f t="shared" si="3"/>
        <v>8105.8652638433805</v>
      </c>
      <c r="O9" s="1">
        <v>1.1222534827967965</v>
      </c>
    </row>
    <row r="10" spans="2:15" x14ac:dyDescent="0.3">
      <c r="B10" s="8">
        <v>81</v>
      </c>
      <c r="C10" s="8" t="s">
        <v>15</v>
      </c>
      <c r="D10" s="9">
        <f t="shared" si="7"/>
        <v>82.611657631753843</v>
      </c>
      <c r="E10" s="19">
        <f t="shared" si="4"/>
        <v>1.1578532213869679</v>
      </c>
      <c r="F10" s="11">
        <f t="shared" si="5"/>
        <v>5789.2661069348396</v>
      </c>
      <c r="G10" s="17">
        <f t="shared" si="6"/>
        <v>1.1206857659765967</v>
      </c>
      <c r="H10" s="9">
        <f t="shared" si="8"/>
        <v>52.574421988108817</v>
      </c>
      <c r="I10" s="9">
        <v>46.912723962630153</v>
      </c>
      <c r="J10" s="10">
        <f t="shared" si="0"/>
        <v>1209.2117057265027</v>
      </c>
      <c r="K10" s="8">
        <v>22</v>
      </c>
      <c r="L10" s="10">
        <f t="shared" si="1"/>
        <v>8.2698504758452793E-2</v>
      </c>
      <c r="M10" s="10">
        <f t="shared" si="2"/>
        <v>1.8193671046859614</v>
      </c>
      <c r="N10" s="11">
        <f t="shared" si="3"/>
        <v>9096.8355234298069</v>
      </c>
      <c r="O10" s="1">
        <v>1.1206857659765967</v>
      </c>
    </row>
    <row r="11" spans="2:15" x14ac:dyDescent="0.3">
      <c r="B11" s="8">
        <v>82</v>
      </c>
      <c r="C11" s="8" t="s">
        <v>14</v>
      </c>
      <c r="D11" s="9">
        <f t="shared" si="7"/>
        <v>73.715273397591289</v>
      </c>
      <c r="E11" s="19">
        <f t="shared" si="4"/>
        <v>1.2975896242985241</v>
      </c>
      <c r="F11" s="11">
        <f t="shared" si="5"/>
        <v>6487.9481214926209</v>
      </c>
      <c r="G11" s="17">
        <f t="shared" si="6"/>
        <v>1.1196036479571072</v>
      </c>
      <c r="H11" s="9">
        <f t="shared" si="8"/>
        <v>46.912723962630153</v>
      </c>
      <c r="I11" s="9">
        <v>41.901188914692973</v>
      </c>
      <c r="J11" s="10">
        <f t="shared" si="0"/>
        <v>1078.9926511404935</v>
      </c>
      <c r="K11" s="8">
        <v>22</v>
      </c>
      <c r="L11" s="10">
        <f t="shared" si="1"/>
        <v>9.267903715034588E-2</v>
      </c>
      <c r="M11" s="10">
        <f t="shared" si="2"/>
        <v>2.0389388173076095</v>
      </c>
      <c r="N11" s="11">
        <f t="shared" si="3"/>
        <v>10194.694086538047</v>
      </c>
      <c r="O11" s="1">
        <v>1.1196036479571072</v>
      </c>
    </row>
    <row r="12" spans="2:15" x14ac:dyDescent="0.3">
      <c r="B12" s="8">
        <v>83</v>
      </c>
      <c r="C12" s="8" t="s">
        <v>13</v>
      </c>
      <c r="D12" s="9">
        <f t="shared" si="7"/>
        <v>65.840508408575118</v>
      </c>
      <c r="E12" s="19">
        <f t="shared" si="4"/>
        <v>1.4527860769159198</v>
      </c>
      <c r="F12" s="11">
        <f t="shared" si="5"/>
        <v>7263.9303845795994</v>
      </c>
      <c r="G12" s="17">
        <f t="shared" si="6"/>
        <v>1.1172221272009395</v>
      </c>
      <c r="H12" s="9">
        <f t="shared" si="8"/>
        <v>41.901188914692973</v>
      </c>
      <c r="I12" s="9">
        <v>37.504796847938529</v>
      </c>
      <c r="J12" s="10">
        <f t="shared" si="0"/>
        <v>963.72734503793833</v>
      </c>
      <c r="K12" s="8">
        <v>22</v>
      </c>
      <c r="L12" s="10">
        <f t="shared" si="1"/>
        <v>0.10376378808267953</v>
      </c>
      <c r="M12" s="10">
        <f t="shared" si="2"/>
        <v>2.2828033378189496</v>
      </c>
      <c r="N12" s="11">
        <f t="shared" si="3"/>
        <v>11414.016689094748</v>
      </c>
      <c r="O12" s="1">
        <v>1.1172221272009395</v>
      </c>
    </row>
    <row r="13" spans="2:15" x14ac:dyDescent="0.3">
      <c r="B13" s="8">
        <v>84</v>
      </c>
      <c r="C13" s="8" t="s">
        <v>12</v>
      </c>
      <c r="D13" s="9">
        <f t="shared" si="7"/>
        <v>58.932334766346145</v>
      </c>
      <c r="E13" s="19">
        <f t="shared" si="4"/>
        <v>1.6230847512199116</v>
      </c>
      <c r="F13" s="11">
        <f t="shared" si="5"/>
        <v>8115.423756099558</v>
      </c>
      <c r="G13" s="17">
        <f t="shared" si="6"/>
        <v>1.1162141919029327</v>
      </c>
      <c r="H13" s="9">
        <f t="shared" si="8"/>
        <v>37.504796847938529</v>
      </c>
      <c r="I13" s="9">
        <v>33.599999999999994</v>
      </c>
      <c r="J13" s="10">
        <f t="shared" si="0"/>
        <v>862.61032750258619</v>
      </c>
      <c r="K13" s="8">
        <v>22</v>
      </c>
      <c r="L13" s="10">
        <f t="shared" si="1"/>
        <v>0.11592720004815869</v>
      </c>
      <c r="M13" s="10">
        <f t="shared" si="2"/>
        <v>2.5503984010594913</v>
      </c>
      <c r="N13" s="11">
        <f t="shared" si="3"/>
        <v>12751.992005297458</v>
      </c>
      <c r="O13" s="1">
        <v>1.1162141919029327</v>
      </c>
    </row>
    <row r="14" spans="2:15" x14ac:dyDescent="0.3">
      <c r="B14" s="8">
        <v>85</v>
      </c>
      <c r="C14" s="8" t="s">
        <v>10</v>
      </c>
      <c r="D14" s="9">
        <f t="shared" si="7"/>
        <v>52.796618421306519</v>
      </c>
      <c r="E14" s="19">
        <f t="shared" si="4"/>
        <v>1.8117102339729059</v>
      </c>
      <c r="F14" s="11">
        <f t="shared" si="5"/>
        <v>9058.5511698645296</v>
      </c>
      <c r="G14" s="17">
        <f t="shared" si="6"/>
        <v>2.9999999999999996</v>
      </c>
      <c r="H14" s="9">
        <f t="shared" si="8"/>
        <v>33.599999999999994</v>
      </c>
      <c r="I14" s="8">
        <v>11.2</v>
      </c>
      <c r="J14" s="10">
        <f t="shared" si="0"/>
        <v>772.79999999999984</v>
      </c>
      <c r="K14" s="8">
        <v>22</v>
      </c>
      <c r="L14" s="10">
        <f t="shared" si="1"/>
        <v>0.12939958592132508</v>
      </c>
      <c r="M14" s="10">
        <f>L14*K14</f>
        <v>2.8467908902691517</v>
      </c>
      <c r="N14" s="11">
        <f t="shared" si="3"/>
        <v>14233.954451345759</v>
      </c>
      <c r="O14" s="1">
        <v>3</v>
      </c>
    </row>
    <row r="15" spans="2:15" x14ac:dyDescent="0.3">
      <c r="B15" s="8">
        <v>86</v>
      </c>
      <c r="C15" s="8" t="s">
        <v>9</v>
      </c>
      <c r="D15" s="9">
        <f t="shared" si="7"/>
        <v>17.598872807102175</v>
      </c>
      <c r="E15" s="19">
        <f t="shared" si="4"/>
        <v>5.4351307019187178</v>
      </c>
      <c r="F15" s="11">
        <f t="shared" si="5"/>
        <v>27175.653509593591</v>
      </c>
      <c r="G15" s="17">
        <f t="shared" si="6"/>
        <v>4</v>
      </c>
      <c r="H15" s="9">
        <f t="shared" si="8"/>
        <v>11.2</v>
      </c>
      <c r="I15" s="8">
        <v>2.8</v>
      </c>
      <c r="J15" s="8">
        <f t="shared" si="0"/>
        <v>257.59999999999997</v>
      </c>
      <c r="K15" s="8">
        <v>22</v>
      </c>
      <c r="L15" s="10">
        <f t="shared" si="1"/>
        <v>0.38819875776397522</v>
      </c>
      <c r="M15" s="10">
        <f>L15*K15</f>
        <v>8.5403726708074554</v>
      </c>
      <c r="N15" s="11">
        <f t="shared" si="3"/>
        <v>42701.863354037276</v>
      </c>
      <c r="O15" s="1">
        <v>4</v>
      </c>
    </row>
    <row r="16" spans="2:15" x14ac:dyDescent="0.3">
      <c r="B16" s="8">
        <v>87</v>
      </c>
      <c r="C16" s="8" t="s">
        <v>8</v>
      </c>
      <c r="D16" s="9">
        <f t="shared" si="7"/>
        <v>4.3997182017755438</v>
      </c>
      <c r="E16" s="19">
        <f t="shared" si="4"/>
        <v>21.740522807674871</v>
      </c>
      <c r="F16" s="11">
        <f t="shared" si="5"/>
        <v>108702.61403837436</v>
      </c>
      <c r="G16" s="17">
        <f t="shared" si="6"/>
        <v>4</v>
      </c>
      <c r="H16" s="9">
        <f t="shared" si="8"/>
        <v>2.8</v>
      </c>
      <c r="I16" s="8">
        <v>0.7</v>
      </c>
      <c r="J16" s="8">
        <f>H16*23</f>
        <v>64.399999999999991</v>
      </c>
      <c r="K16" s="8">
        <v>22</v>
      </c>
      <c r="L16" s="10">
        <f t="shared" si="1"/>
        <v>1.5527950310559009</v>
      </c>
      <c r="M16" s="10">
        <f>L16*K16</f>
        <v>34.161490683229822</v>
      </c>
      <c r="N16" s="11">
        <f>M16*5000</f>
        <v>170807.4534161491</v>
      </c>
      <c r="O16" s="1">
        <v>4</v>
      </c>
    </row>
    <row r="17" spans="2:15" x14ac:dyDescent="0.3">
      <c r="B17" s="8">
        <v>88</v>
      </c>
      <c r="C17" s="8" t="s">
        <v>7</v>
      </c>
      <c r="D17" s="9">
        <f t="shared" si="7"/>
        <v>1.099929550443886</v>
      </c>
      <c r="E17" s="19">
        <f t="shared" si="4"/>
        <v>86.962091230699485</v>
      </c>
      <c r="F17" s="11">
        <f t="shared" si="5"/>
        <v>434810.45615349745</v>
      </c>
      <c r="G17" s="17">
        <f t="shared" si="6"/>
        <v>4</v>
      </c>
      <c r="H17" s="9">
        <f t="shared" si="8"/>
        <v>0.7</v>
      </c>
      <c r="I17" s="8">
        <v>0.17499999999999999</v>
      </c>
      <c r="J17" s="8">
        <f>H17*23</f>
        <v>16.099999999999998</v>
      </c>
      <c r="K17" s="8">
        <v>22</v>
      </c>
      <c r="L17" s="10">
        <f t="shared" si="1"/>
        <v>6.2111801242236035</v>
      </c>
      <c r="M17" s="10">
        <f>L17*K17</f>
        <v>136.64596273291929</v>
      </c>
      <c r="N17" s="11">
        <f>M17*5000</f>
        <v>683229.81366459641</v>
      </c>
      <c r="O17" s="1">
        <v>4</v>
      </c>
    </row>
    <row r="18" spans="2:15" x14ac:dyDescent="0.3">
      <c r="B18" s="8">
        <v>89</v>
      </c>
      <c r="C18" s="8" t="s">
        <v>6</v>
      </c>
      <c r="D18" s="9">
        <f t="shared" si="7"/>
        <v>0.27498238761097149</v>
      </c>
      <c r="E18" s="19">
        <f t="shared" si="4"/>
        <v>347.84836492279794</v>
      </c>
      <c r="F18" s="11">
        <f t="shared" si="5"/>
        <v>1739241.8246139898</v>
      </c>
      <c r="G18" s="17" t="e">
        <f t="shared" si="6"/>
        <v>#DIV/0!</v>
      </c>
      <c r="H18" s="12">
        <v>0.17499999999999999</v>
      </c>
      <c r="I18" s="12"/>
      <c r="J18" s="8">
        <f>H18*23</f>
        <v>4.0249999999999995</v>
      </c>
      <c r="K18" s="8">
        <v>22</v>
      </c>
      <c r="L18" s="10">
        <f>100/J18</f>
        <v>24.844720496894414</v>
      </c>
      <c r="M18" s="10">
        <f>L18*K18</f>
        <v>546.58385093167715</v>
      </c>
      <c r="N18" s="11">
        <f>M18*5000</f>
        <v>2732919.2546583856</v>
      </c>
      <c r="O18" s="1">
        <v>4</v>
      </c>
    </row>
    <row r="19" spans="2:15" ht="17.25" x14ac:dyDescent="0.3">
      <c r="B19" s="27" t="s">
        <v>29</v>
      </c>
      <c r="C19" s="28"/>
      <c r="D19" s="29"/>
      <c r="E19" s="20">
        <f>SUM(E4:E18)</f>
        <v>473.7096777147533</v>
      </c>
      <c r="F19" s="14">
        <f>SUM(F4:F18)</f>
        <v>2368548.3885737667</v>
      </c>
      <c r="G19" s="8"/>
      <c r="H19" s="8"/>
      <c r="I19" s="8"/>
      <c r="J19" s="8"/>
      <c r="K19" s="8"/>
      <c r="L19" s="13">
        <f>SUM(L4:L18)</f>
        <v>33.834238496734208</v>
      </c>
      <c r="M19" s="13">
        <f>SUM(M4:M18)</f>
        <v>744.35324692815266</v>
      </c>
      <c r="N19" s="14">
        <f>SUM(N4:N18)</f>
        <v>3721766.2346407631</v>
      </c>
    </row>
    <row r="21" spans="2:15" x14ac:dyDescent="0.3">
      <c r="D21" s="22" t="s">
        <v>32</v>
      </c>
      <c r="E21" s="22" t="s">
        <v>33</v>
      </c>
    </row>
    <row r="22" spans="2:15" x14ac:dyDescent="0.3">
      <c r="D22" s="5"/>
      <c r="E22" s="23">
        <f>(100-D22)*E4/100+E5+E6+E7+E8+E9+E10+E11+E12+E13+E14+E15+E16+E17+E18</f>
        <v>473.7096777147533</v>
      </c>
      <c r="O22" s="23">
        <f>E22/5</f>
        <v>94.741935542950657</v>
      </c>
    </row>
  </sheetData>
  <mergeCells count="2">
    <mergeCell ref="B19:D19"/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63EC-1485-48A2-ABB6-A7834098FC15}">
  <dimension ref="B2:O21"/>
  <sheetViews>
    <sheetView zoomScale="130" zoomScaleNormal="130" workbookViewId="0">
      <selection activeCell="E21" sqref="E21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76</v>
      </c>
      <c r="C4" s="8" t="s">
        <v>20</v>
      </c>
      <c r="D4" s="18">
        <v>108.54350699862952</v>
      </c>
      <c r="E4" s="19">
        <f>+F4/5000</f>
        <v>0.88123349390444128</v>
      </c>
      <c r="F4" s="11">
        <f t="shared" ref="F4:F17" si="0">N4/(D4/H4)</f>
        <v>4406.1674695222064</v>
      </c>
      <c r="G4" s="17">
        <f t="shared" ref="G4:G17" si="1">+H4/H5</f>
        <v>1.1692743293781633</v>
      </c>
      <c r="H4" s="9">
        <f>+I4*O4</f>
        <v>108.54350699862952</v>
      </c>
      <c r="I4" s="9">
        <v>92.829804154132503</v>
      </c>
      <c r="J4" s="10">
        <f t="shared" ref="J4:J14" si="2">H4*23</f>
        <v>2496.5006609684792</v>
      </c>
      <c r="K4" s="8">
        <v>22</v>
      </c>
      <c r="L4" s="10">
        <f t="shared" ref="L4:L16" si="3">100/J4</f>
        <v>4.0056067904747333E-2</v>
      </c>
      <c r="M4" s="10">
        <f t="shared" ref="M4:M12" si="4">L4*K4</f>
        <v>0.88123349390444128</v>
      </c>
      <c r="N4" s="11">
        <f t="shared" ref="N4:N14" si="5">M4*5000</f>
        <v>4406.1674695222064</v>
      </c>
      <c r="O4" s="1">
        <v>1.1692743293781633</v>
      </c>
    </row>
    <row r="5" spans="2:15" x14ac:dyDescent="0.3">
      <c r="B5" s="8">
        <v>77</v>
      </c>
      <c r="C5" s="8" t="s">
        <v>19</v>
      </c>
      <c r="D5" s="9">
        <f t="shared" ref="D5:D17" si="6">+D4/G4</f>
        <v>92.829804154132503</v>
      </c>
      <c r="E5" s="19">
        <f t="shared" ref="E5:E17" si="7">+F5/5000</f>
        <v>1.0304037026106914</v>
      </c>
      <c r="F5" s="11">
        <f t="shared" si="0"/>
        <v>5152.0185130534564</v>
      </c>
      <c r="G5" s="17">
        <f t="shared" si="1"/>
        <v>1.1660808136661569</v>
      </c>
      <c r="H5" s="9">
        <f t="shared" ref="H5:H16" si="8">+I5*O5</f>
        <v>92.829804154132503</v>
      </c>
      <c r="I5" s="9">
        <v>79.608379681915608</v>
      </c>
      <c r="J5" s="10">
        <f t="shared" si="2"/>
        <v>2135.0854955450477</v>
      </c>
      <c r="K5" s="8">
        <v>22</v>
      </c>
      <c r="L5" s="10">
        <f t="shared" si="3"/>
        <v>4.6836531936849606E-2</v>
      </c>
      <c r="M5" s="10">
        <f t="shared" si="4"/>
        <v>1.0304037026106914</v>
      </c>
      <c r="N5" s="11">
        <f t="shared" si="5"/>
        <v>5152.0185130534564</v>
      </c>
      <c r="O5" s="1">
        <v>1.1660808136661569</v>
      </c>
    </row>
    <row r="6" spans="2:15" x14ac:dyDescent="0.3">
      <c r="B6" s="8">
        <v>78</v>
      </c>
      <c r="C6" s="8" t="s">
        <v>18</v>
      </c>
      <c r="D6" s="9">
        <f t="shared" si="6"/>
        <v>79.608379681915608</v>
      </c>
      <c r="E6" s="19">
        <f t="shared" si="7"/>
        <v>1.2015339879448961</v>
      </c>
      <c r="F6" s="11">
        <f t="shared" si="0"/>
        <v>6007.6699397244802</v>
      </c>
      <c r="G6" s="17">
        <f t="shared" si="1"/>
        <v>1.1630319852584745</v>
      </c>
      <c r="H6" s="9">
        <f t="shared" si="8"/>
        <v>79.608379681915608</v>
      </c>
      <c r="I6" s="9">
        <v>68.449002857151243</v>
      </c>
      <c r="J6" s="10">
        <f t="shared" si="2"/>
        <v>1830.9927326840589</v>
      </c>
      <c r="K6" s="8">
        <v>22</v>
      </c>
      <c r="L6" s="10">
        <f t="shared" si="3"/>
        <v>5.4615181270222544E-2</v>
      </c>
      <c r="M6" s="10">
        <f t="shared" si="4"/>
        <v>1.2015339879448961</v>
      </c>
      <c r="N6" s="11">
        <f t="shared" si="5"/>
        <v>6007.6699397244802</v>
      </c>
      <c r="O6" s="1">
        <v>1.1630319852584745</v>
      </c>
    </row>
    <row r="7" spans="2:15" x14ac:dyDescent="0.3">
      <c r="B7" s="8">
        <v>79</v>
      </c>
      <c r="C7" s="8" t="s">
        <v>17</v>
      </c>
      <c r="D7" s="9">
        <f t="shared" si="6"/>
        <v>68.449002857151243</v>
      </c>
      <c r="E7" s="19">
        <f t="shared" si="7"/>
        <v>1.3974224593550844</v>
      </c>
      <c r="F7" s="11">
        <f t="shared" si="0"/>
        <v>6987.1122967754218</v>
      </c>
      <c r="G7" s="17">
        <f t="shared" si="1"/>
        <v>1.1601166432639514</v>
      </c>
      <c r="H7" s="9">
        <f t="shared" si="8"/>
        <v>68.449002857151243</v>
      </c>
      <c r="I7" s="9">
        <v>59.001828182183594</v>
      </c>
      <c r="J7" s="10">
        <f t="shared" si="2"/>
        <v>1574.3270657144785</v>
      </c>
      <c r="K7" s="8">
        <v>22</v>
      </c>
      <c r="L7" s="10">
        <f t="shared" si="3"/>
        <v>6.3519202697958382E-2</v>
      </c>
      <c r="M7" s="10">
        <f t="shared" si="4"/>
        <v>1.3974224593550844</v>
      </c>
      <c r="N7" s="11">
        <f t="shared" si="5"/>
        <v>6987.1122967754218</v>
      </c>
      <c r="O7" s="1">
        <v>1.1601166432639514</v>
      </c>
    </row>
    <row r="8" spans="2:15" x14ac:dyDescent="0.3">
      <c r="B8" s="8">
        <v>80</v>
      </c>
      <c r="C8" s="8" t="s">
        <v>16</v>
      </c>
      <c r="D8" s="9">
        <f t="shared" si="6"/>
        <v>59.001828182183601</v>
      </c>
      <c r="E8" s="19">
        <f t="shared" si="7"/>
        <v>1.6211730527686756</v>
      </c>
      <c r="F8" s="11">
        <f t="shared" si="0"/>
        <v>8105.8652638433787</v>
      </c>
      <c r="G8" s="17">
        <f t="shared" si="1"/>
        <v>1.1222534827967965</v>
      </c>
      <c r="H8" s="9">
        <f t="shared" si="8"/>
        <v>59.001828182183594</v>
      </c>
      <c r="I8" s="9">
        <v>52.574421988108817</v>
      </c>
      <c r="J8" s="10">
        <f t="shared" si="2"/>
        <v>1357.0420481902227</v>
      </c>
      <c r="K8" s="8">
        <v>22</v>
      </c>
      <c r="L8" s="10">
        <f t="shared" si="3"/>
        <v>7.3689684216758006E-2</v>
      </c>
      <c r="M8" s="10">
        <f t="shared" si="4"/>
        <v>1.6211730527686761</v>
      </c>
      <c r="N8" s="11">
        <f t="shared" si="5"/>
        <v>8105.8652638433805</v>
      </c>
      <c r="O8" s="1">
        <v>1.1222534827967965</v>
      </c>
    </row>
    <row r="9" spans="2:15" x14ac:dyDescent="0.3">
      <c r="B9" s="8">
        <v>81</v>
      </c>
      <c r="C9" s="8" t="s">
        <v>15</v>
      </c>
      <c r="D9" s="9">
        <f t="shared" si="6"/>
        <v>52.574421988108824</v>
      </c>
      <c r="E9" s="19">
        <f t="shared" si="7"/>
        <v>1.819367104685961</v>
      </c>
      <c r="F9" s="11">
        <f t="shared" si="0"/>
        <v>9096.8355234298051</v>
      </c>
      <c r="G9" s="17">
        <f t="shared" si="1"/>
        <v>1.1206857659765967</v>
      </c>
      <c r="H9" s="9">
        <f t="shared" si="8"/>
        <v>52.574421988108817</v>
      </c>
      <c r="I9" s="9">
        <v>46.912723962630153</v>
      </c>
      <c r="J9" s="10">
        <f t="shared" si="2"/>
        <v>1209.2117057265027</v>
      </c>
      <c r="K9" s="8">
        <v>22</v>
      </c>
      <c r="L9" s="10">
        <f t="shared" si="3"/>
        <v>8.2698504758452793E-2</v>
      </c>
      <c r="M9" s="10">
        <f t="shared" si="4"/>
        <v>1.8193671046859614</v>
      </c>
      <c r="N9" s="11">
        <f t="shared" si="5"/>
        <v>9096.8355234298069</v>
      </c>
      <c r="O9" s="1">
        <v>1.1206857659765967</v>
      </c>
    </row>
    <row r="10" spans="2:15" x14ac:dyDescent="0.3">
      <c r="B10" s="8">
        <v>82</v>
      </c>
      <c r="C10" s="8" t="s">
        <v>14</v>
      </c>
      <c r="D10" s="9">
        <f t="shared" si="6"/>
        <v>46.91272396263016</v>
      </c>
      <c r="E10" s="19">
        <f t="shared" si="7"/>
        <v>2.0389388173076091</v>
      </c>
      <c r="F10" s="11">
        <f t="shared" si="0"/>
        <v>10194.694086538046</v>
      </c>
      <c r="G10" s="17">
        <f t="shared" si="1"/>
        <v>1.1196036479571072</v>
      </c>
      <c r="H10" s="9">
        <f t="shared" si="8"/>
        <v>46.912723962630153</v>
      </c>
      <c r="I10" s="9">
        <v>41.901188914692973</v>
      </c>
      <c r="J10" s="10">
        <f t="shared" si="2"/>
        <v>1078.9926511404935</v>
      </c>
      <c r="K10" s="8">
        <v>22</v>
      </c>
      <c r="L10" s="10">
        <f t="shared" si="3"/>
        <v>9.267903715034588E-2</v>
      </c>
      <c r="M10" s="10">
        <f t="shared" si="4"/>
        <v>2.0389388173076095</v>
      </c>
      <c r="N10" s="11">
        <f t="shared" si="5"/>
        <v>10194.694086538047</v>
      </c>
      <c r="O10" s="1">
        <v>1.1196036479571072</v>
      </c>
    </row>
    <row r="11" spans="2:15" x14ac:dyDescent="0.3">
      <c r="B11" s="8">
        <v>83</v>
      </c>
      <c r="C11" s="8" t="s">
        <v>13</v>
      </c>
      <c r="D11" s="9">
        <f t="shared" si="6"/>
        <v>41.90118891469298</v>
      </c>
      <c r="E11" s="19">
        <f t="shared" si="7"/>
        <v>2.2828033378189492</v>
      </c>
      <c r="F11" s="11">
        <f t="shared" si="0"/>
        <v>11414.016689094746</v>
      </c>
      <c r="G11" s="17">
        <f t="shared" si="1"/>
        <v>1.1172221272009395</v>
      </c>
      <c r="H11" s="9">
        <f t="shared" si="8"/>
        <v>41.901188914692973</v>
      </c>
      <c r="I11" s="9">
        <v>37.504796847938529</v>
      </c>
      <c r="J11" s="10">
        <f t="shared" si="2"/>
        <v>963.72734503793833</v>
      </c>
      <c r="K11" s="8">
        <v>22</v>
      </c>
      <c r="L11" s="10">
        <f t="shared" si="3"/>
        <v>0.10376378808267953</v>
      </c>
      <c r="M11" s="10">
        <f t="shared" si="4"/>
        <v>2.2828033378189496</v>
      </c>
      <c r="N11" s="11">
        <f t="shared" si="5"/>
        <v>11414.016689094748</v>
      </c>
      <c r="O11" s="1">
        <v>1.1172221272009395</v>
      </c>
    </row>
    <row r="12" spans="2:15" x14ac:dyDescent="0.3">
      <c r="B12" s="8">
        <v>84</v>
      </c>
      <c r="C12" s="8" t="s">
        <v>12</v>
      </c>
      <c r="D12" s="9">
        <f t="shared" si="6"/>
        <v>37.504796847938536</v>
      </c>
      <c r="E12" s="19">
        <f t="shared" si="7"/>
        <v>2.5503984010594909</v>
      </c>
      <c r="F12" s="11">
        <f t="shared" si="0"/>
        <v>12751.992005297454</v>
      </c>
      <c r="G12" s="17">
        <f t="shared" si="1"/>
        <v>1.1162141919029327</v>
      </c>
      <c r="H12" s="9">
        <f t="shared" si="8"/>
        <v>37.504796847938529</v>
      </c>
      <c r="I12" s="9">
        <v>33.599999999999994</v>
      </c>
      <c r="J12" s="10">
        <f t="shared" si="2"/>
        <v>862.61032750258619</v>
      </c>
      <c r="K12" s="8">
        <v>22</v>
      </c>
      <c r="L12" s="10">
        <f t="shared" si="3"/>
        <v>0.11592720004815869</v>
      </c>
      <c r="M12" s="10">
        <f t="shared" si="4"/>
        <v>2.5503984010594913</v>
      </c>
      <c r="N12" s="11">
        <f t="shared" si="5"/>
        <v>12751.992005297458</v>
      </c>
      <c r="O12" s="1">
        <v>1.1162141919029327</v>
      </c>
    </row>
    <row r="13" spans="2:15" x14ac:dyDescent="0.3">
      <c r="B13" s="8">
        <v>85</v>
      </c>
      <c r="C13" s="8" t="s">
        <v>10</v>
      </c>
      <c r="D13" s="9">
        <f t="shared" si="6"/>
        <v>33.599999999999994</v>
      </c>
      <c r="E13" s="19">
        <f t="shared" si="7"/>
        <v>2.8467908902691517</v>
      </c>
      <c r="F13" s="11">
        <f t="shared" si="0"/>
        <v>14233.954451345759</v>
      </c>
      <c r="G13" s="17">
        <f t="shared" si="1"/>
        <v>2.9999999999999996</v>
      </c>
      <c r="H13" s="9">
        <f t="shared" si="8"/>
        <v>33.599999999999994</v>
      </c>
      <c r="I13" s="8">
        <v>11.2</v>
      </c>
      <c r="J13" s="10">
        <f t="shared" si="2"/>
        <v>772.79999999999984</v>
      </c>
      <c r="K13" s="8">
        <v>22</v>
      </c>
      <c r="L13" s="10">
        <f t="shared" si="3"/>
        <v>0.12939958592132508</v>
      </c>
      <c r="M13" s="10">
        <f>L13*K13</f>
        <v>2.8467908902691517</v>
      </c>
      <c r="N13" s="11">
        <f t="shared" si="5"/>
        <v>14233.954451345759</v>
      </c>
      <c r="O13" s="1">
        <v>3</v>
      </c>
    </row>
    <row r="14" spans="2:15" x14ac:dyDescent="0.3">
      <c r="B14" s="8">
        <v>86</v>
      </c>
      <c r="C14" s="8" t="s">
        <v>9</v>
      </c>
      <c r="D14" s="9">
        <f t="shared" si="6"/>
        <v>11.2</v>
      </c>
      <c r="E14" s="19">
        <f t="shared" si="7"/>
        <v>8.5403726708074554</v>
      </c>
      <c r="F14" s="11">
        <f t="shared" si="0"/>
        <v>42701.863354037276</v>
      </c>
      <c r="G14" s="17">
        <f t="shared" si="1"/>
        <v>4</v>
      </c>
      <c r="H14" s="9">
        <f t="shared" si="8"/>
        <v>11.2</v>
      </c>
      <c r="I14" s="8">
        <v>2.8</v>
      </c>
      <c r="J14" s="8">
        <f t="shared" si="2"/>
        <v>257.59999999999997</v>
      </c>
      <c r="K14" s="8">
        <v>22</v>
      </c>
      <c r="L14" s="10">
        <f t="shared" si="3"/>
        <v>0.38819875776397522</v>
      </c>
      <c r="M14" s="10">
        <f>L14*K14</f>
        <v>8.5403726708074554</v>
      </c>
      <c r="N14" s="11">
        <f t="shared" si="5"/>
        <v>42701.863354037276</v>
      </c>
      <c r="O14" s="1">
        <v>4</v>
      </c>
    </row>
    <row r="15" spans="2:15" x14ac:dyDescent="0.3">
      <c r="B15" s="8">
        <v>87</v>
      </c>
      <c r="C15" s="8" t="s">
        <v>8</v>
      </c>
      <c r="D15" s="9">
        <f t="shared" si="6"/>
        <v>2.8</v>
      </c>
      <c r="E15" s="19">
        <f t="shared" si="7"/>
        <v>34.161490683229822</v>
      </c>
      <c r="F15" s="11">
        <f t="shared" si="0"/>
        <v>170807.4534161491</v>
      </c>
      <c r="G15" s="17">
        <f t="shared" si="1"/>
        <v>4</v>
      </c>
      <c r="H15" s="9">
        <f t="shared" si="8"/>
        <v>2.8</v>
      </c>
      <c r="I15" s="8">
        <v>0.7</v>
      </c>
      <c r="J15" s="8">
        <f>H15*23</f>
        <v>64.399999999999991</v>
      </c>
      <c r="K15" s="8">
        <v>22</v>
      </c>
      <c r="L15" s="10">
        <f t="shared" si="3"/>
        <v>1.5527950310559009</v>
      </c>
      <c r="M15" s="10">
        <f>L15*K15</f>
        <v>34.161490683229822</v>
      </c>
      <c r="N15" s="11">
        <f>M15*5000</f>
        <v>170807.4534161491</v>
      </c>
      <c r="O15" s="1">
        <v>4</v>
      </c>
    </row>
    <row r="16" spans="2:15" x14ac:dyDescent="0.3">
      <c r="B16" s="8">
        <v>88</v>
      </c>
      <c r="C16" s="8" t="s">
        <v>7</v>
      </c>
      <c r="D16" s="9">
        <f t="shared" si="6"/>
        <v>0.7</v>
      </c>
      <c r="E16" s="19">
        <f t="shared" si="7"/>
        <v>136.64596273291929</v>
      </c>
      <c r="F16" s="11">
        <f t="shared" si="0"/>
        <v>683229.81366459641</v>
      </c>
      <c r="G16" s="17">
        <f t="shared" si="1"/>
        <v>4</v>
      </c>
      <c r="H16" s="9">
        <f t="shared" si="8"/>
        <v>0.7</v>
      </c>
      <c r="I16" s="8">
        <v>0.17499999999999999</v>
      </c>
      <c r="J16" s="8">
        <f>H16*23</f>
        <v>16.099999999999998</v>
      </c>
      <c r="K16" s="8">
        <v>22</v>
      </c>
      <c r="L16" s="10">
        <f t="shared" si="3"/>
        <v>6.2111801242236035</v>
      </c>
      <c r="M16" s="10">
        <f>L16*K16</f>
        <v>136.64596273291929</v>
      </c>
      <c r="N16" s="11">
        <f>M16*5000</f>
        <v>683229.81366459641</v>
      </c>
      <c r="O16" s="1">
        <v>4</v>
      </c>
    </row>
    <row r="17" spans="2:15" x14ac:dyDescent="0.3">
      <c r="B17" s="8">
        <v>89</v>
      </c>
      <c r="C17" s="8" t="s">
        <v>6</v>
      </c>
      <c r="D17" s="9">
        <f t="shared" si="6"/>
        <v>0.17499999999999999</v>
      </c>
      <c r="E17" s="19">
        <f t="shared" si="7"/>
        <v>546.58385093167715</v>
      </c>
      <c r="F17" s="11">
        <f t="shared" si="0"/>
        <v>2732919.2546583856</v>
      </c>
      <c r="G17" s="17" t="e">
        <f t="shared" si="1"/>
        <v>#DIV/0!</v>
      </c>
      <c r="H17" s="12">
        <v>0.17499999999999999</v>
      </c>
      <c r="I17" s="12"/>
      <c r="J17" s="8">
        <f>H17*23</f>
        <v>4.0249999999999995</v>
      </c>
      <c r="K17" s="8">
        <v>22</v>
      </c>
      <c r="L17" s="10">
        <f>100/J17</f>
        <v>24.844720496894414</v>
      </c>
      <c r="M17" s="10">
        <f>L17*K17</f>
        <v>546.58385093167715</v>
      </c>
      <c r="N17" s="11">
        <f>M17*5000</f>
        <v>2732919.2546583856</v>
      </c>
      <c r="O17" s="1">
        <v>4</v>
      </c>
    </row>
    <row r="18" spans="2:15" ht="17.25" x14ac:dyDescent="0.3">
      <c r="B18" s="27" t="s">
        <v>29</v>
      </c>
      <c r="C18" s="28"/>
      <c r="D18" s="29"/>
      <c r="E18" s="20">
        <f>SUM(E4:E17)</f>
        <v>743.60174226635866</v>
      </c>
      <c r="F18" s="14">
        <f>SUM(F4:F17)</f>
        <v>3718008.7113317931</v>
      </c>
      <c r="G18" s="8"/>
      <c r="H18" s="8"/>
      <c r="I18" s="8"/>
      <c r="J18" s="8"/>
      <c r="K18" s="8"/>
      <c r="L18" s="13">
        <f>SUM(L4:L17)</f>
        <v>33.800079193925392</v>
      </c>
      <c r="M18" s="13">
        <f>SUM(M4:M17)</f>
        <v>743.60174226635866</v>
      </c>
      <c r="N18" s="14">
        <f>SUM(N4:N17)</f>
        <v>3718008.7113317931</v>
      </c>
    </row>
    <row r="20" spans="2:15" x14ac:dyDescent="0.3">
      <c r="D20" s="22" t="s">
        <v>32</v>
      </c>
      <c r="E20" s="22" t="s">
        <v>33</v>
      </c>
    </row>
    <row r="21" spans="2:15" x14ac:dyDescent="0.3">
      <c r="D21" s="5"/>
      <c r="E21" s="23">
        <f>(100-D21)*E4/100+E5+E6+E7+E8+E9+E10+E11+E12+E13+E14+E15+E16+E17</f>
        <v>743.60174226635866</v>
      </c>
    </row>
  </sheetData>
  <mergeCells count="2">
    <mergeCell ref="B18:D18"/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FA92-BA74-45D3-BC04-0E720ED6B244}">
  <dimension ref="B2:O20"/>
  <sheetViews>
    <sheetView zoomScale="130" zoomScaleNormal="130" workbookViewId="0">
      <selection activeCell="E21" sqref="E21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77</v>
      </c>
      <c r="C4" s="8" t="s">
        <v>19</v>
      </c>
      <c r="D4" s="18">
        <v>92.829804154132503</v>
      </c>
      <c r="E4" s="19">
        <f>+F4/5000</f>
        <v>1.0304037026106914</v>
      </c>
      <c r="F4" s="11">
        <f t="shared" ref="F4:F16" si="0">N4/(D4/H4)</f>
        <v>5152.0185130534564</v>
      </c>
      <c r="G4" s="17">
        <f t="shared" ref="G4:G16" si="1">+H4/H5</f>
        <v>1.1660808136661569</v>
      </c>
      <c r="H4" s="9">
        <f t="shared" ref="H4:H15" si="2">+I4*O4</f>
        <v>92.829804154132503</v>
      </c>
      <c r="I4" s="9">
        <v>79.608379681915608</v>
      </c>
      <c r="J4" s="10">
        <f t="shared" ref="J4:J13" si="3">H4*23</f>
        <v>2135.0854955450477</v>
      </c>
      <c r="K4" s="8">
        <v>22</v>
      </c>
      <c r="L4" s="10">
        <f t="shared" ref="L4:L15" si="4">100/J4</f>
        <v>4.6836531936849606E-2</v>
      </c>
      <c r="M4" s="10">
        <f t="shared" ref="M4:M11" si="5">L4*K4</f>
        <v>1.0304037026106914</v>
      </c>
      <c r="N4" s="11">
        <f t="shared" ref="N4:N13" si="6">M4*5000</f>
        <v>5152.0185130534564</v>
      </c>
      <c r="O4" s="1">
        <v>1.1660808136661569</v>
      </c>
    </row>
    <row r="5" spans="2:15" x14ac:dyDescent="0.3">
      <c r="B5" s="8">
        <v>78</v>
      </c>
      <c r="C5" s="8" t="s">
        <v>18</v>
      </c>
      <c r="D5" s="9">
        <f t="shared" ref="D5:D16" si="7">+D4/G4</f>
        <v>79.608379681915608</v>
      </c>
      <c r="E5" s="19">
        <f t="shared" ref="E5:E16" si="8">+F5/5000</f>
        <v>1.2015339879448961</v>
      </c>
      <c r="F5" s="11">
        <f t="shared" si="0"/>
        <v>6007.6699397244802</v>
      </c>
      <c r="G5" s="17">
        <f t="shared" si="1"/>
        <v>1.1630319852584745</v>
      </c>
      <c r="H5" s="9">
        <f t="shared" si="2"/>
        <v>79.608379681915608</v>
      </c>
      <c r="I5" s="9">
        <v>68.449002857151243</v>
      </c>
      <c r="J5" s="10">
        <f t="shared" si="3"/>
        <v>1830.9927326840589</v>
      </c>
      <c r="K5" s="8">
        <v>22</v>
      </c>
      <c r="L5" s="10">
        <f t="shared" si="4"/>
        <v>5.4615181270222544E-2</v>
      </c>
      <c r="M5" s="10">
        <f t="shared" si="5"/>
        <v>1.2015339879448961</v>
      </c>
      <c r="N5" s="11">
        <f t="shared" si="6"/>
        <v>6007.6699397244802</v>
      </c>
      <c r="O5" s="1">
        <v>1.1630319852584745</v>
      </c>
    </row>
    <row r="6" spans="2:15" x14ac:dyDescent="0.3">
      <c r="B6" s="8">
        <v>79</v>
      </c>
      <c r="C6" s="8" t="s">
        <v>17</v>
      </c>
      <c r="D6" s="9">
        <f t="shared" si="7"/>
        <v>68.449002857151243</v>
      </c>
      <c r="E6" s="19">
        <f t="shared" si="8"/>
        <v>1.3974224593550844</v>
      </c>
      <c r="F6" s="11">
        <f t="shared" si="0"/>
        <v>6987.1122967754218</v>
      </c>
      <c r="G6" s="17">
        <f t="shared" si="1"/>
        <v>1.1601166432639514</v>
      </c>
      <c r="H6" s="9">
        <f t="shared" si="2"/>
        <v>68.449002857151243</v>
      </c>
      <c r="I6" s="9">
        <v>59.001828182183594</v>
      </c>
      <c r="J6" s="10">
        <f t="shared" si="3"/>
        <v>1574.3270657144785</v>
      </c>
      <c r="K6" s="8">
        <v>22</v>
      </c>
      <c r="L6" s="10">
        <f t="shared" si="4"/>
        <v>6.3519202697958382E-2</v>
      </c>
      <c r="M6" s="10">
        <f t="shared" si="5"/>
        <v>1.3974224593550844</v>
      </c>
      <c r="N6" s="11">
        <f t="shared" si="6"/>
        <v>6987.1122967754218</v>
      </c>
      <c r="O6" s="1">
        <v>1.1601166432639514</v>
      </c>
    </row>
    <row r="7" spans="2:15" x14ac:dyDescent="0.3">
      <c r="B7" s="8">
        <v>80</v>
      </c>
      <c r="C7" s="8" t="s">
        <v>16</v>
      </c>
      <c r="D7" s="9">
        <f t="shared" si="7"/>
        <v>59.001828182183601</v>
      </c>
      <c r="E7" s="19">
        <f t="shared" si="8"/>
        <v>1.6211730527686756</v>
      </c>
      <c r="F7" s="11">
        <f t="shared" si="0"/>
        <v>8105.8652638433787</v>
      </c>
      <c r="G7" s="17">
        <f t="shared" si="1"/>
        <v>1.1222534827967965</v>
      </c>
      <c r="H7" s="9">
        <f t="shared" si="2"/>
        <v>59.001828182183594</v>
      </c>
      <c r="I7" s="9">
        <v>52.574421988108817</v>
      </c>
      <c r="J7" s="10">
        <f t="shared" si="3"/>
        <v>1357.0420481902227</v>
      </c>
      <c r="K7" s="8">
        <v>22</v>
      </c>
      <c r="L7" s="10">
        <f t="shared" si="4"/>
        <v>7.3689684216758006E-2</v>
      </c>
      <c r="M7" s="10">
        <f t="shared" si="5"/>
        <v>1.6211730527686761</v>
      </c>
      <c r="N7" s="11">
        <f t="shared" si="6"/>
        <v>8105.8652638433805</v>
      </c>
      <c r="O7" s="1">
        <v>1.1222534827967965</v>
      </c>
    </row>
    <row r="8" spans="2:15" x14ac:dyDescent="0.3">
      <c r="B8" s="8">
        <v>81</v>
      </c>
      <c r="C8" s="8" t="s">
        <v>15</v>
      </c>
      <c r="D8" s="9">
        <f t="shared" si="7"/>
        <v>52.574421988108824</v>
      </c>
      <c r="E8" s="19">
        <f t="shared" si="8"/>
        <v>1.819367104685961</v>
      </c>
      <c r="F8" s="11">
        <f t="shared" si="0"/>
        <v>9096.8355234298051</v>
      </c>
      <c r="G8" s="17">
        <f t="shared" si="1"/>
        <v>1.1206857659765967</v>
      </c>
      <c r="H8" s="9">
        <f t="shared" si="2"/>
        <v>52.574421988108817</v>
      </c>
      <c r="I8" s="9">
        <v>46.912723962630153</v>
      </c>
      <c r="J8" s="10">
        <f t="shared" si="3"/>
        <v>1209.2117057265027</v>
      </c>
      <c r="K8" s="8">
        <v>22</v>
      </c>
      <c r="L8" s="10">
        <f t="shared" si="4"/>
        <v>8.2698504758452793E-2</v>
      </c>
      <c r="M8" s="10">
        <f t="shared" si="5"/>
        <v>1.8193671046859614</v>
      </c>
      <c r="N8" s="11">
        <f t="shared" si="6"/>
        <v>9096.8355234298069</v>
      </c>
      <c r="O8" s="1">
        <v>1.1206857659765967</v>
      </c>
    </row>
    <row r="9" spans="2:15" x14ac:dyDescent="0.3">
      <c r="B9" s="8">
        <v>82</v>
      </c>
      <c r="C9" s="8" t="s">
        <v>14</v>
      </c>
      <c r="D9" s="9">
        <f t="shared" si="7"/>
        <v>46.91272396263016</v>
      </c>
      <c r="E9" s="19">
        <f t="shared" si="8"/>
        <v>2.0389388173076091</v>
      </c>
      <c r="F9" s="11">
        <f t="shared" si="0"/>
        <v>10194.694086538046</v>
      </c>
      <c r="G9" s="17">
        <f t="shared" si="1"/>
        <v>1.1196036479571072</v>
      </c>
      <c r="H9" s="9">
        <f t="shared" si="2"/>
        <v>46.912723962630153</v>
      </c>
      <c r="I9" s="9">
        <v>41.901188914692973</v>
      </c>
      <c r="J9" s="10">
        <f t="shared" si="3"/>
        <v>1078.9926511404935</v>
      </c>
      <c r="K9" s="8">
        <v>22</v>
      </c>
      <c r="L9" s="10">
        <f t="shared" si="4"/>
        <v>9.267903715034588E-2</v>
      </c>
      <c r="M9" s="10">
        <f t="shared" si="5"/>
        <v>2.0389388173076095</v>
      </c>
      <c r="N9" s="11">
        <f t="shared" si="6"/>
        <v>10194.694086538047</v>
      </c>
      <c r="O9" s="1">
        <v>1.1196036479571072</v>
      </c>
    </row>
    <row r="10" spans="2:15" x14ac:dyDescent="0.3">
      <c r="B10" s="8">
        <v>83</v>
      </c>
      <c r="C10" s="8" t="s">
        <v>13</v>
      </c>
      <c r="D10" s="9">
        <f t="shared" si="7"/>
        <v>41.90118891469298</v>
      </c>
      <c r="E10" s="19">
        <f t="shared" si="8"/>
        <v>2.2828033378189492</v>
      </c>
      <c r="F10" s="11">
        <f t="shared" si="0"/>
        <v>11414.016689094746</v>
      </c>
      <c r="G10" s="17">
        <f t="shared" si="1"/>
        <v>1.1172221272009395</v>
      </c>
      <c r="H10" s="9">
        <f t="shared" si="2"/>
        <v>41.901188914692973</v>
      </c>
      <c r="I10" s="9">
        <v>37.504796847938529</v>
      </c>
      <c r="J10" s="10">
        <f t="shared" si="3"/>
        <v>963.72734503793833</v>
      </c>
      <c r="K10" s="8">
        <v>22</v>
      </c>
      <c r="L10" s="10">
        <f t="shared" si="4"/>
        <v>0.10376378808267953</v>
      </c>
      <c r="M10" s="10">
        <f t="shared" si="5"/>
        <v>2.2828033378189496</v>
      </c>
      <c r="N10" s="11">
        <f t="shared" si="6"/>
        <v>11414.016689094748</v>
      </c>
      <c r="O10" s="1">
        <v>1.1172221272009395</v>
      </c>
    </row>
    <row r="11" spans="2:15" x14ac:dyDescent="0.3">
      <c r="B11" s="8">
        <v>84</v>
      </c>
      <c r="C11" s="8" t="s">
        <v>12</v>
      </c>
      <c r="D11" s="9">
        <f t="shared" si="7"/>
        <v>37.504796847938536</v>
      </c>
      <c r="E11" s="19">
        <f t="shared" si="8"/>
        <v>2.5503984010594909</v>
      </c>
      <c r="F11" s="11">
        <f t="shared" si="0"/>
        <v>12751.992005297454</v>
      </c>
      <c r="G11" s="17">
        <f t="shared" si="1"/>
        <v>1.1162141919029327</v>
      </c>
      <c r="H11" s="9">
        <f t="shared" si="2"/>
        <v>37.504796847938529</v>
      </c>
      <c r="I11" s="9">
        <v>33.599999999999994</v>
      </c>
      <c r="J11" s="10">
        <f t="shared" si="3"/>
        <v>862.61032750258619</v>
      </c>
      <c r="K11" s="8">
        <v>22</v>
      </c>
      <c r="L11" s="10">
        <f t="shared" si="4"/>
        <v>0.11592720004815869</v>
      </c>
      <c r="M11" s="10">
        <f t="shared" si="5"/>
        <v>2.5503984010594913</v>
      </c>
      <c r="N11" s="11">
        <f t="shared" si="6"/>
        <v>12751.992005297458</v>
      </c>
      <c r="O11" s="1">
        <v>1.1162141919029327</v>
      </c>
    </row>
    <row r="12" spans="2:15" x14ac:dyDescent="0.3">
      <c r="B12" s="8">
        <v>85</v>
      </c>
      <c r="C12" s="8" t="s">
        <v>10</v>
      </c>
      <c r="D12" s="9">
        <f t="shared" si="7"/>
        <v>33.599999999999994</v>
      </c>
      <c r="E12" s="19">
        <f t="shared" si="8"/>
        <v>2.8467908902691517</v>
      </c>
      <c r="F12" s="11">
        <f t="shared" si="0"/>
        <v>14233.954451345759</v>
      </c>
      <c r="G12" s="17">
        <f t="shared" si="1"/>
        <v>2.9999999999999996</v>
      </c>
      <c r="H12" s="9">
        <f t="shared" si="2"/>
        <v>33.599999999999994</v>
      </c>
      <c r="I12" s="8">
        <v>11.2</v>
      </c>
      <c r="J12" s="10">
        <f t="shared" si="3"/>
        <v>772.79999999999984</v>
      </c>
      <c r="K12" s="8">
        <v>22</v>
      </c>
      <c r="L12" s="10">
        <f t="shared" si="4"/>
        <v>0.12939958592132508</v>
      </c>
      <c r="M12" s="10">
        <f>L12*K12</f>
        <v>2.8467908902691517</v>
      </c>
      <c r="N12" s="11">
        <f t="shared" si="6"/>
        <v>14233.954451345759</v>
      </c>
      <c r="O12" s="1">
        <v>3</v>
      </c>
    </row>
    <row r="13" spans="2:15" x14ac:dyDescent="0.3">
      <c r="B13" s="8">
        <v>86</v>
      </c>
      <c r="C13" s="8" t="s">
        <v>9</v>
      </c>
      <c r="D13" s="9">
        <f t="shared" si="7"/>
        <v>11.2</v>
      </c>
      <c r="E13" s="19">
        <f t="shared" si="8"/>
        <v>8.5403726708074554</v>
      </c>
      <c r="F13" s="11">
        <f t="shared" si="0"/>
        <v>42701.863354037276</v>
      </c>
      <c r="G13" s="17">
        <f t="shared" si="1"/>
        <v>4</v>
      </c>
      <c r="H13" s="9">
        <f t="shared" si="2"/>
        <v>11.2</v>
      </c>
      <c r="I13" s="8">
        <v>2.8</v>
      </c>
      <c r="J13" s="8">
        <f t="shared" si="3"/>
        <v>257.59999999999997</v>
      </c>
      <c r="K13" s="8">
        <v>22</v>
      </c>
      <c r="L13" s="10">
        <f t="shared" si="4"/>
        <v>0.38819875776397522</v>
      </c>
      <c r="M13" s="10">
        <f>L13*K13</f>
        <v>8.5403726708074554</v>
      </c>
      <c r="N13" s="11">
        <f t="shared" si="6"/>
        <v>42701.863354037276</v>
      </c>
      <c r="O13" s="1">
        <v>4</v>
      </c>
    </row>
    <row r="14" spans="2:15" x14ac:dyDescent="0.3">
      <c r="B14" s="8">
        <v>87</v>
      </c>
      <c r="C14" s="8" t="s">
        <v>8</v>
      </c>
      <c r="D14" s="9">
        <f t="shared" si="7"/>
        <v>2.8</v>
      </c>
      <c r="E14" s="19">
        <f t="shared" si="8"/>
        <v>34.161490683229822</v>
      </c>
      <c r="F14" s="11">
        <f t="shared" si="0"/>
        <v>170807.4534161491</v>
      </c>
      <c r="G14" s="17">
        <f t="shared" si="1"/>
        <v>4</v>
      </c>
      <c r="H14" s="9">
        <f t="shared" si="2"/>
        <v>2.8</v>
      </c>
      <c r="I14" s="8">
        <v>0.7</v>
      </c>
      <c r="J14" s="8">
        <f>H14*23</f>
        <v>64.399999999999991</v>
      </c>
      <c r="K14" s="8">
        <v>22</v>
      </c>
      <c r="L14" s="10">
        <f t="shared" si="4"/>
        <v>1.5527950310559009</v>
      </c>
      <c r="M14" s="10">
        <f>L14*K14</f>
        <v>34.161490683229822</v>
      </c>
      <c r="N14" s="11">
        <f>M14*5000</f>
        <v>170807.4534161491</v>
      </c>
      <c r="O14" s="1">
        <v>4</v>
      </c>
    </row>
    <row r="15" spans="2:15" x14ac:dyDescent="0.3">
      <c r="B15" s="8">
        <v>88</v>
      </c>
      <c r="C15" s="8" t="s">
        <v>7</v>
      </c>
      <c r="D15" s="9">
        <f t="shared" si="7"/>
        <v>0.7</v>
      </c>
      <c r="E15" s="19">
        <f t="shared" si="8"/>
        <v>136.64596273291929</v>
      </c>
      <c r="F15" s="11">
        <f t="shared" si="0"/>
        <v>683229.81366459641</v>
      </c>
      <c r="G15" s="17">
        <f t="shared" si="1"/>
        <v>4</v>
      </c>
      <c r="H15" s="9">
        <f t="shared" si="2"/>
        <v>0.7</v>
      </c>
      <c r="I15" s="8">
        <v>0.17499999999999999</v>
      </c>
      <c r="J15" s="8">
        <f>H15*23</f>
        <v>16.099999999999998</v>
      </c>
      <c r="K15" s="8">
        <v>22</v>
      </c>
      <c r="L15" s="10">
        <f t="shared" si="4"/>
        <v>6.2111801242236035</v>
      </c>
      <c r="M15" s="10">
        <f>L15*K15</f>
        <v>136.64596273291929</v>
      </c>
      <c r="N15" s="11">
        <f>M15*5000</f>
        <v>683229.81366459641</v>
      </c>
      <c r="O15" s="1">
        <v>4</v>
      </c>
    </row>
    <row r="16" spans="2:15" x14ac:dyDescent="0.3">
      <c r="B16" s="8">
        <v>89</v>
      </c>
      <c r="C16" s="8" t="s">
        <v>6</v>
      </c>
      <c r="D16" s="9">
        <f t="shared" si="7"/>
        <v>0.17499999999999999</v>
      </c>
      <c r="E16" s="19">
        <f t="shared" si="8"/>
        <v>546.58385093167715</v>
      </c>
      <c r="F16" s="11">
        <f t="shared" si="0"/>
        <v>2732919.2546583856</v>
      </c>
      <c r="G16" s="17" t="e">
        <f t="shared" si="1"/>
        <v>#DIV/0!</v>
      </c>
      <c r="H16" s="12">
        <v>0.17499999999999999</v>
      </c>
      <c r="I16" s="12"/>
      <c r="J16" s="8">
        <f>H16*23</f>
        <v>4.0249999999999995</v>
      </c>
      <c r="K16" s="8">
        <v>22</v>
      </c>
      <c r="L16" s="10">
        <f>100/J16</f>
        <v>24.844720496894414</v>
      </c>
      <c r="M16" s="10">
        <f>L16*K16</f>
        <v>546.58385093167715</v>
      </c>
      <c r="N16" s="11">
        <f>M16*5000</f>
        <v>2732919.2546583856</v>
      </c>
      <c r="O16" s="1">
        <v>4</v>
      </c>
    </row>
    <row r="17" spans="2:14" ht="17.25" x14ac:dyDescent="0.3">
      <c r="B17" s="27" t="s">
        <v>29</v>
      </c>
      <c r="C17" s="28"/>
      <c r="D17" s="29"/>
      <c r="E17" s="20">
        <f>SUM(E4:E16)</f>
        <v>742.7205087724542</v>
      </c>
      <c r="F17" s="14">
        <f>SUM(F4:F16)</f>
        <v>3713602.5438622711</v>
      </c>
      <c r="G17" s="8"/>
      <c r="H17" s="8"/>
      <c r="I17" s="8"/>
      <c r="J17" s="8"/>
      <c r="K17" s="8"/>
      <c r="L17" s="13">
        <f>SUM(L4:L16)</f>
        <v>33.760023126020641</v>
      </c>
      <c r="M17" s="13">
        <f>SUM(M4:M16)</f>
        <v>742.7205087724542</v>
      </c>
      <c r="N17" s="14">
        <f>SUM(N4:N16)</f>
        <v>3713602.5438622711</v>
      </c>
    </row>
    <row r="19" spans="2:14" x14ac:dyDescent="0.3">
      <c r="D19" s="22" t="s">
        <v>32</v>
      </c>
      <c r="E19" s="22" t="s">
        <v>33</v>
      </c>
    </row>
    <row r="20" spans="2:14" x14ac:dyDescent="0.3">
      <c r="D20" s="5"/>
      <c r="E20" s="23">
        <f>(100-D20)*E4/100+E5+E6+E7+E8+E9+E10+E11+E12+E13+E14+E15+E16</f>
        <v>742.7205087724542</v>
      </c>
    </row>
  </sheetData>
  <mergeCells count="2">
    <mergeCell ref="B17:D17"/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D285-0A98-4844-922B-BB0722E8D27F}">
  <dimension ref="B2:O19"/>
  <sheetViews>
    <sheetView zoomScale="130" zoomScaleNormal="130" workbookViewId="0">
      <selection activeCell="E20" sqref="E20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78</v>
      </c>
      <c r="C4" s="8" t="s">
        <v>18</v>
      </c>
      <c r="D4" s="18">
        <v>79.608379681915608</v>
      </c>
      <c r="E4" s="19">
        <f>+F4/5000</f>
        <v>1.2015339879448961</v>
      </c>
      <c r="F4" s="11">
        <f t="shared" ref="F4:F15" si="0">N4/(D4/H4)</f>
        <v>6007.6699397244802</v>
      </c>
      <c r="G4" s="17">
        <f t="shared" ref="G4:G15" si="1">+H4/H5</f>
        <v>1.1630319852584745</v>
      </c>
      <c r="H4" s="9">
        <f t="shared" ref="H4:H14" si="2">+I4*O4</f>
        <v>79.608379681915608</v>
      </c>
      <c r="I4" s="9">
        <v>68.449002857151243</v>
      </c>
      <c r="J4" s="10">
        <f t="shared" ref="J4:J12" si="3">H4*23</f>
        <v>1830.9927326840589</v>
      </c>
      <c r="K4" s="8">
        <v>22</v>
      </c>
      <c r="L4" s="10">
        <f t="shared" ref="L4:L14" si="4">100/J4</f>
        <v>5.4615181270222544E-2</v>
      </c>
      <c r="M4" s="10">
        <f t="shared" ref="M4:M10" si="5">L4*K4</f>
        <v>1.2015339879448961</v>
      </c>
      <c r="N4" s="11">
        <f t="shared" ref="N4:N12" si="6">M4*5000</f>
        <v>6007.6699397244802</v>
      </c>
      <c r="O4" s="1">
        <v>1.1630319852584745</v>
      </c>
    </row>
    <row r="5" spans="2:15" x14ac:dyDescent="0.3">
      <c r="B5" s="8">
        <v>79</v>
      </c>
      <c r="C5" s="8" t="s">
        <v>17</v>
      </c>
      <c r="D5" s="9">
        <f t="shared" ref="D5:D15" si="7">+D4/G4</f>
        <v>68.449002857151243</v>
      </c>
      <c r="E5" s="19">
        <f t="shared" ref="E5:E15" si="8">+F5/5000</f>
        <v>1.3974224593550844</v>
      </c>
      <c r="F5" s="11">
        <f t="shared" si="0"/>
        <v>6987.1122967754218</v>
      </c>
      <c r="G5" s="17">
        <f t="shared" si="1"/>
        <v>1.1601166432639514</v>
      </c>
      <c r="H5" s="9">
        <f t="shared" si="2"/>
        <v>68.449002857151243</v>
      </c>
      <c r="I5" s="9">
        <v>59.001828182183594</v>
      </c>
      <c r="J5" s="10">
        <f t="shared" si="3"/>
        <v>1574.3270657144785</v>
      </c>
      <c r="K5" s="8">
        <v>22</v>
      </c>
      <c r="L5" s="10">
        <f t="shared" si="4"/>
        <v>6.3519202697958382E-2</v>
      </c>
      <c r="M5" s="10">
        <f t="shared" si="5"/>
        <v>1.3974224593550844</v>
      </c>
      <c r="N5" s="11">
        <f t="shared" si="6"/>
        <v>6987.1122967754218</v>
      </c>
      <c r="O5" s="1">
        <v>1.1601166432639514</v>
      </c>
    </row>
    <row r="6" spans="2:15" x14ac:dyDescent="0.3">
      <c r="B6" s="8">
        <v>80</v>
      </c>
      <c r="C6" s="8" t="s">
        <v>16</v>
      </c>
      <c r="D6" s="9">
        <f t="shared" si="7"/>
        <v>59.001828182183601</v>
      </c>
      <c r="E6" s="19">
        <f t="shared" si="8"/>
        <v>1.6211730527686756</v>
      </c>
      <c r="F6" s="11">
        <f t="shared" si="0"/>
        <v>8105.8652638433787</v>
      </c>
      <c r="G6" s="17">
        <f t="shared" si="1"/>
        <v>1.1222534827967965</v>
      </c>
      <c r="H6" s="9">
        <f t="shared" si="2"/>
        <v>59.001828182183594</v>
      </c>
      <c r="I6" s="9">
        <v>52.574421988108817</v>
      </c>
      <c r="J6" s="10">
        <f t="shared" si="3"/>
        <v>1357.0420481902227</v>
      </c>
      <c r="K6" s="8">
        <v>22</v>
      </c>
      <c r="L6" s="10">
        <f t="shared" si="4"/>
        <v>7.3689684216758006E-2</v>
      </c>
      <c r="M6" s="10">
        <f t="shared" si="5"/>
        <v>1.6211730527686761</v>
      </c>
      <c r="N6" s="11">
        <f t="shared" si="6"/>
        <v>8105.8652638433805</v>
      </c>
      <c r="O6" s="1">
        <v>1.1222534827967965</v>
      </c>
    </row>
    <row r="7" spans="2:15" x14ac:dyDescent="0.3">
      <c r="B7" s="8">
        <v>81</v>
      </c>
      <c r="C7" s="8" t="s">
        <v>15</v>
      </c>
      <c r="D7" s="9">
        <f t="shared" si="7"/>
        <v>52.574421988108824</v>
      </c>
      <c r="E7" s="19">
        <f t="shared" si="8"/>
        <v>1.819367104685961</v>
      </c>
      <c r="F7" s="11">
        <f t="shared" si="0"/>
        <v>9096.8355234298051</v>
      </c>
      <c r="G7" s="17">
        <f t="shared" si="1"/>
        <v>1.1206857659765967</v>
      </c>
      <c r="H7" s="9">
        <f t="shared" si="2"/>
        <v>52.574421988108817</v>
      </c>
      <c r="I7" s="9">
        <v>46.912723962630153</v>
      </c>
      <c r="J7" s="10">
        <f t="shared" si="3"/>
        <v>1209.2117057265027</v>
      </c>
      <c r="K7" s="8">
        <v>22</v>
      </c>
      <c r="L7" s="10">
        <f t="shared" si="4"/>
        <v>8.2698504758452793E-2</v>
      </c>
      <c r="M7" s="10">
        <f t="shared" si="5"/>
        <v>1.8193671046859614</v>
      </c>
      <c r="N7" s="11">
        <f t="shared" si="6"/>
        <v>9096.8355234298069</v>
      </c>
      <c r="O7" s="1">
        <v>1.1206857659765967</v>
      </c>
    </row>
    <row r="8" spans="2:15" x14ac:dyDescent="0.3">
      <c r="B8" s="8">
        <v>82</v>
      </c>
      <c r="C8" s="8" t="s">
        <v>14</v>
      </c>
      <c r="D8" s="9">
        <f t="shared" si="7"/>
        <v>46.91272396263016</v>
      </c>
      <c r="E8" s="19">
        <f t="shared" si="8"/>
        <v>2.0389388173076091</v>
      </c>
      <c r="F8" s="11">
        <f t="shared" si="0"/>
        <v>10194.694086538046</v>
      </c>
      <c r="G8" s="17">
        <f t="shared" si="1"/>
        <v>1.1196036479571072</v>
      </c>
      <c r="H8" s="9">
        <f t="shared" si="2"/>
        <v>46.912723962630153</v>
      </c>
      <c r="I8" s="9">
        <v>41.901188914692973</v>
      </c>
      <c r="J8" s="10">
        <f t="shared" si="3"/>
        <v>1078.9926511404935</v>
      </c>
      <c r="K8" s="8">
        <v>22</v>
      </c>
      <c r="L8" s="10">
        <f t="shared" si="4"/>
        <v>9.267903715034588E-2</v>
      </c>
      <c r="M8" s="10">
        <f t="shared" si="5"/>
        <v>2.0389388173076095</v>
      </c>
      <c r="N8" s="11">
        <f t="shared" si="6"/>
        <v>10194.694086538047</v>
      </c>
      <c r="O8" s="1">
        <v>1.1196036479571072</v>
      </c>
    </row>
    <row r="9" spans="2:15" x14ac:dyDescent="0.3">
      <c r="B9" s="8">
        <v>83</v>
      </c>
      <c r="C9" s="8" t="s">
        <v>13</v>
      </c>
      <c r="D9" s="9">
        <f t="shared" si="7"/>
        <v>41.90118891469298</v>
      </c>
      <c r="E9" s="19">
        <f t="shared" si="8"/>
        <v>2.2828033378189492</v>
      </c>
      <c r="F9" s="11">
        <f t="shared" si="0"/>
        <v>11414.016689094746</v>
      </c>
      <c r="G9" s="17">
        <f t="shared" si="1"/>
        <v>1.1172221272009395</v>
      </c>
      <c r="H9" s="9">
        <f t="shared" si="2"/>
        <v>41.901188914692973</v>
      </c>
      <c r="I9" s="9">
        <v>37.504796847938529</v>
      </c>
      <c r="J9" s="10">
        <f t="shared" si="3"/>
        <v>963.72734503793833</v>
      </c>
      <c r="K9" s="8">
        <v>22</v>
      </c>
      <c r="L9" s="10">
        <f t="shared" si="4"/>
        <v>0.10376378808267953</v>
      </c>
      <c r="M9" s="10">
        <f t="shared" si="5"/>
        <v>2.2828033378189496</v>
      </c>
      <c r="N9" s="11">
        <f t="shared" si="6"/>
        <v>11414.016689094748</v>
      </c>
      <c r="O9" s="1">
        <v>1.1172221272009395</v>
      </c>
    </row>
    <row r="10" spans="2:15" x14ac:dyDescent="0.3">
      <c r="B10" s="8">
        <v>84</v>
      </c>
      <c r="C10" s="8" t="s">
        <v>12</v>
      </c>
      <c r="D10" s="9">
        <f t="shared" si="7"/>
        <v>37.504796847938536</v>
      </c>
      <c r="E10" s="19">
        <f t="shared" si="8"/>
        <v>2.5503984010594909</v>
      </c>
      <c r="F10" s="11">
        <f t="shared" si="0"/>
        <v>12751.992005297454</v>
      </c>
      <c r="G10" s="17">
        <f t="shared" si="1"/>
        <v>1.1162141919029327</v>
      </c>
      <c r="H10" s="9">
        <f t="shared" si="2"/>
        <v>37.504796847938529</v>
      </c>
      <c r="I10" s="9">
        <v>33.599999999999994</v>
      </c>
      <c r="J10" s="10">
        <f t="shared" si="3"/>
        <v>862.61032750258619</v>
      </c>
      <c r="K10" s="8">
        <v>22</v>
      </c>
      <c r="L10" s="10">
        <f t="shared" si="4"/>
        <v>0.11592720004815869</v>
      </c>
      <c r="M10" s="10">
        <f t="shared" si="5"/>
        <v>2.5503984010594913</v>
      </c>
      <c r="N10" s="11">
        <f t="shared" si="6"/>
        <v>12751.992005297458</v>
      </c>
      <c r="O10" s="1">
        <v>1.1162141919029327</v>
      </c>
    </row>
    <row r="11" spans="2:15" x14ac:dyDescent="0.3">
      <c r="B11" s="8">
        <v>85</v>
      </c>
      <c r="C11" s="8" t="s">
        <v>10</v>
      </c>
      <c r="D11" s="9">
        <f t="shared" si="7"/>
        <v>33.599999999999994</v>
      </c>
      <c r="E11" s="19">
        <f t="shared" si="8"/>
        <v>2.8467908902691517</v>
      </c>
      <c r="F11" s="11">
        <f t="shared" si="0"/>
        <v>14233.954451345759</v>
      </c>
      <c r="G11" s="17">
        <f t="shared" si="1"/>
        <v>2.9999999999999996</v>
      </c>
      <c r="H11" s="9">
        <f t="shared" si="2"/>
        <v>33.599999999999994</v>
      </c>
      <c r="I11" s="8">
        <v>11.2</v>
      </c>
      <c r="J11" s="10">
        <f t="shared" si="3"/>
        <v>772.79999999999984</v>
      </c>
      <c r="K11" s="8">
        <v>22</v>
      </c>
      <c r="L11" s="10">
        <f t="shared" si="4"/>
        <v>0.12939958592132508</v>
      </c>
      <c r="M11" s="10">
        <f>L11*K11</f>
        <v>2.8467908902691517</v>
      </c>
      <c r="N11" s="11">
        <f t="shared" si="6"/>
        <v>14233.954451345759</v>
      </c>
      <c r="O11" s="1">
        <v>3</v>
      </c>
    </row>
    <row r="12" spans="2:15" x14ac:dyDescent="0.3">
      <c r="B12" s="8">
        <v>86</v>
      </c>
      <c r="C12" s="8" t="s">
        <v>9</v>
      </c>
      <c r="D12" s="9">
        <f t="shared" si="7"/>
        <v>11.2</v>
      </c>
      <c r="E12" s="19">
        <f t="shared" si="8"/>
        <v>8.5403726708074554</v>
      </c>
      <c r="F12" s="11">
        <f t="shared" si="0"/>
        <v>42701.863354037276</v>
      </c>
      <c r="G12" s="17">
        <f t="shared" si="1"/>
        <v>4</v>
      </c>
      <c r="H12" s="9">
        <f t="shared" si="2"/>
        <v>11.2</v>
      </c>
      <c r="I12" s="8">
        <v>2.8</v>
      </c>
      <c r="J12" s="8">
        <f t="shared" si="3"/>
        <v>257.59999999999997</v>
      </c>
      <c r="K12" s="8">
        <v>22</v>
      </c>
      <c r="L12" s="10">
        <f t="shared" si="4"/>
        <v>0.38819875776397522</v>
      </c>
      <c r="M12" s="10">
        <f>L12*K12</f>
        <v>8.5403726708074554</v>
      </c>
      <c r="N12" s="11">
        <f t="shared" si="6"/>
        <v>42701.863354037276</v>
      </c>
      <c r="O12" s="1">
        <v>4</v>
      </c>
    </row>
    <row r="13" spans="2:15" x14ac:dyDescent="0.3">
      <c r="B13" s="8">
        <v>87</v>
      </c>
      <c r="C13" s="8" t="s">
        <v>8</v>
      </c>
      <c r="D13" s="9">
        <f t="shared" si="7"/>
        <v>2.8</v>
      </c>
      <c r="E13" s="19">
        <f t="shared" si="8"/>
        <v>34.161490683229822</v>
      </c>
      <c r="F13" s="11">
        <f t="shared" si="0"/>
        <v>170807.4534161491</v>
      </c>
      <c r="G13" s="17">
        <f t="shared" si="1"/>
        <v>4</v>
      </c>
      <c r="H13" s="9">
        <f t="shared" si="2"/>
        <v>2.8</v>
      </c>
      <c r="I13" s="8">
        <v>0.7</v>
      </c>
      <c r="J13" s="8">
        <f>H13*23</f>
        <v>64.399999999999991</v>
      </c>
      <c r="K13" s="8">
        <v>22</v>
      </c>
      <c r="L13" s="10">
        <f t="shared" si="4"/>
        <v>1.5527950310559009</v>
      </c>
      <c r="M13" s="10">
        <f>L13*K13</f>
        <v>34.161490683229822</v>
      </c>
      <c r="N13" s="11">
        <f>M13*5000</f>
        <v>170807.4534161491</v>
      </c>
      <c r="O13" s="1">
        <v>4</v>
      </c>
    </row>
    <row r="14" spans="2:15" x14ac:dyDescent="0.3">
      <c r="B14" s="8">
        <v>88</v>
      </c>
      <c r="C14" s="8" t="s">
        <v>7</v>
      </c>
      <c r="D14" s="9">
        <f t="shared" si="7"/>
        <v>0.7</v>
      </c>
      <c r="E14" s="19">
        <f t="shared" si="8"/>
        <v>136.64596273291929</v>
      </c>
      <c r="F14" s="11">
        <f t="shared" si="0"/>
        <v>683229.81366459641</v>
      </c>
      <c r="G14" s="17">
        <f t="shared" si="1"/>
        <v>4</v>
      </c>
      <c r="H14" s="9">
        <f t="shared" si="2"/>
        <v>0.7</v>
      </c>
      <c r="I14" s="8">
        <v>0.17499999999999999</v>
      </c>
      <c r="J14" s="8">
        <f>H14*23</f>
        <v>16.099999999999998</v>
      </c>
      <c r="K14" s="8">
        <v>22</v>
      </c>
      <c r="L14" s="10">
        <f t="shared" si="4"/>
        <v>6.2111801242236035</v>
      </c>
      <c r="M14" s="10">
        <f>L14*K14</f>
        <v>136.64596273291929</v>
      </c>
      <c r="N14" s="11">
        <f>M14*5000</f>
        <v>683229.81366459641</v>
      </c>
      <c r="O14" s="1">
        <v>4</v>
      </c>
    </row>
    <row r="15" spans="2:15" x14ac:dyDescent="0.3">
      <c r="B15" s="8">
        <v>89</v>
      </c>
      <c r="C15" s="8" t="s">
        <v>6</v>
      </c>
      <c r="D15" s="9">
        <f t="shared" si="7"/>
        <v>0.17499999999999999</v>
      </c>
      <c r="E15" s="19">
        <f t="shared" si="8"/>
        <v>546.58385093167715</v>
      </c>
      <c r="F15" s="11">
        <f t="shared" si="0"/>
        <v>2732919.2546583856</v>
      </c>
      <c r="G15" s="17" t="e">
        <f t="shared" si="1"/>
        <v>#DIV/0!</v>
      </c>
      <c r="H15" s="12">
        <v>0.17499999999999999</v>
      </c>
      <c r="I15" s="12"/>
      <c r="J15" s="8">
        <f>H15*23</f>
        <v>4.0249999999999995</v>
      </c>
      <c r="K15" s="8">
        <v>22</v>
      </c>
      <c r="L15" s="10">
        <f>100/J15</f>
        <v>24.844720496894414</v>
      </c>
      <c r="M15" s="10">
        <f>L15*K15</f>
        <v>546.58385093167715</v>
      </c>
      <c r="N15" s="11">
        <f>M15*5000</f>
        <v>2732919.2546583856</v>
      </c>
      <c r="O15" s="1">
        <v>4</v>
      </c>
    </row>
    <row r="16" spans="2:15" ht="17.25" x14ac:dyDescent="0.3">
      <c r="B16" s="27" t="s">
        <v>29</v>
      </c>
      <c r="C16" s="28"/>
      <c r="D16" s="29"/>
      <c r="E16" s="20">
        <f>SUM(E4:E15)</f>
        <v>741.69010506984353</v>
      </c>
      <c r="F16" s="14">
        <f>SUM(F4:F15)</f>
        <v>3708450.5253492175</v>
      </c>
      <c r="G16" s="8"/>
      <c r="H16" s="8"/>
      <c r="I16" s="8"/>
      <c r="J16" s="8"/>
      <c r="K16" s="8"/>
      <c r="L16" s="13">
        <f>SUM(L4:L15)</f>
        <v>33.713186594083794</v>
      </c>
      <c r="M16" s="13">
        <f>SUM(M4:M15)</f>
        <v>741.69010506984353</v>
      </c>
      <c r="N16" s="14">
        <f>SUM(N4:N15)</f>
        <v>3708450.5253492175</v>
      </c>
    </row>
    <row r="18" spans="4:5" x14ac:dyDescent="0.3">
      <c r="D18" s="22" t="s">
        <v>32</v>
      </c>
      <c r="E18" s="22" t="s">
        <v>33</v>
      </c>
    </row>
    <row r="19" spans="4:5" x14ac:dyDescent="0.3">
      <c r="D19" s="5"/>
      <c r="E19" s="23">
        <f>(100-D19)*E4/100+E5+E6+E7+E8+E9+E10+E11+E12+E13+E14+E15</f>
        <v>741.69010506984353</v>
      </c>
    </row>
  </sheetData>
  <mergeCells count="2">
    <mergeCell ref="B16:D16"/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0646-F6E0-47F8-81DC-21E5ADE6564E}">
  <dimension ref="B2:O18"/>
  <sheetViews>
    <sheetView zoomScale="130" zoomScaleNormal="130" workbookViewId="0">
      <selection activeCell="E18" sqref="E18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79</v>
      </c>
      <c r="C4" s="8" t="s">
        <v>17</v>
      </c>
      <c r="D4" s="18">
        <v>68.449002857151243</v>
      </c>
      <c r="E4" s="19">
        <f>+F4/5000</f>
        <v>1.3974224593550844</v>
      </c>
      <c r="F4" s="11">
        <f t="shared" ref="F4:F14" si="0">N4/(D4/H4)</f>
        <v>6987.1122967754218</v>
      </c>
      <c r="G4" s="17">
        <f t="shared" ref="G4:G14" si="1">+H4/H5</f>
        <v>1.1601166432639514</v>
      </c>
      <c r="H4" s="9">
        <f t="shared" ref="H4:H13" si="2">+I4*O4</f>
        <v>68.449002857151243</v>
      </c>
      <c r="I4" s="9">
        <v>59.001828182183594</v>
      </c>
      <c r="J4" s="10">
        <f t="shared" ref="J4:J11" si="3">H4*23</f>
        <v>1574.3270657144785</v>
      </c>
      <c r="K4" s="8">
        <v>22</v>
      </c>
      <c r="L4" s="10">
        <f t="shared" ref="L4:L13" si="4">100/J4</f>
        <v>6.3519202697958382E-2</v>
      </c>
      <c r="M4" s="10">
        <f t="shared" ref="M4:M9" si="5">L4*K4</f>
        <v>1.3974224593550844</v>
      </c>
      <c r="N4" s="11">
        <f t="shared" ref="N4:N11" si="6">M4*5000</f>
        <v>6987.1122967754218</v>
      </c>
      <c r="O4" s="1">
        <v>1.1601166432639514</v>
      </c>
    </row>
    <row r="5" spans="2:15" x14ac:dyDescent="0.3">
      <c r="B5" s="8">
        <v>80</v>
      </c>
      <c r="C5" s="8" t="s">
        <v>16</v>
      </c>
      <c r="D5" s="9">
        <f t="shared" ref="D5:D14" si="7">+D4/G4</f>
        <v>59.001828182183601</v>
      </c>
      <c r="E5" s="19">
        <f t="shared" ref="E5:E14" si="8">+F5/5000</f>
        <v>1.6211730527686756</v>
      </c>
      <c r="F5" s="11">
        <f t="shared" si="0"/>
        <v>8105.8652638433787</v>
      </c>
      <c r="G5" s="17">
        <f t="shared" si="1"/>
        <v>1.1222534827967965</v>
      </c>
      <c r="H5" s="9">
        <f t="shared" si="2"/>
        <v>59.001828182183594</v>
      </c>
      <c r="I5" s="9">
        <v>52.574421988108817</v>
      </c>
      <c r="J5" s="10">
        <f t="shared" si="3"/>
        <v>1357.0420481902227</v>
      </c>
      <c r="K5" s="8">
        <v>22</v>
      </c>
      <c r="L5" s="10">
        <f t="shared" si="4"/>
        <v>7.3689684216758006E-2</v>
      </c>
      <c r="M5" s="10">
        <f t="shared" si="5"/>
        <v>1.6211730527686761</v>
      </c>
      <c r="N5" s="11">
        <f t="shared" si="6"/>
        <v>8105.8652638433805</v>
      </c>
      <c r="O5" s="1">
        <v>1.1222534827967965</v>
      </c>
    </row>
    <row r="6" spans="2:15" x14ac:dyDescent="0.3">
      <c r="B6" s="8">
        <v>81</v>
      </c>
      <c r="C6" s="8" t="s">
        <v>15</v>
      </c>
      <c r="D6" s="9">
        <f t="shared" si="7"/>
        <v>52.574421988108824</v>
      </c>
      <c r="E6" s="19">
        <f t="shared" si="8"/>
        <v>1.819367104685961</v>
      </c>
      <c r="F6" s="11">
        <f t="shared" si="0"/>
        <v>9096.8355234298051</v>
      </c>
      <c r="G6" s="17">
        <f t="shared" si="1"/>
        <v>1.1206857659765967</v>
      </c>
      <c r="H6" s="9">
        <f t="shared" si="2"/>
        <v>52.574421988108817</v>
      </c>
      <c r="I6" s="9">
        <v>46.912723962630153</v>
      </c>
      <c r="J6" s="10">
        <f t="shared" si="3"/>
        <v>1209.2117057265027</v>
      </c>
      <c r="K6" s="8">
        <v>22</v>
      </c>
      <c r="L6" s="10">
        <f t="shared" si="4"/>
        <v>8.2698504758452793E-2</v>
      </c>
      <c r="M6" s="10">
        <f t="shared" si="5"/>
        <v>1.8193671046859614</v>
      </c>
      <c r="N6" s="11">
        <f t="shared" si="6"/>
        <v>9096.8355234298069</v>
      </c>
      <c r="O6" s="1">
        <v>1.1206857659765967</v>
      </c>
    </row>
    <row r="7" spans="2:15" x14ac:dyDescent="0.3">
      <c r="B7" s="8">
        <v>82</v>
      </c>
      <c r="C7" s="8" t="s">
        <v>14</v>
      </c>
      <c r="D7" s="9">
        <f t="shared" si="7"/>
        <v>46.91272396263016</v>
      </c>
      <c r="E7" s="19">
        <f t="shared" si="8"/>
        <v>2.0389388173076091</v>
      </c>
      <c r="F7" s="11">
        <f t="shared" si="0"/>
        <v>10194.694086538046</v>
      </c>
      <c r="G7" s="17">
        <f t="shared" si="1"/>
        <v>1.1196036479571072</v>
      </c>
      <c r="H7" s="9">
        <f t="shared" si="2"/>
        <v>46.912723962630153</v>
      </c>
      <c r="I7" s="9">
        <v>41.901188914692973</v>
      </c>
      <c r="J7" s="10">
        <f t="shared" si="3"/>
        <v>1078.9926511404935</v>
      </c>
      <c r="K7" s="8">
        <v>22</v>
      </c>
      <c r="L7" s="10">
        <f t="shared" si="4"/>
        <v>9.267903715034588E-2</v>
      </c>
      <c r="M7" s="10">
        <f t="shared" si="5"/>
        <v>2.0389388173076095</v>
      </c>
      <c r="N7" s="11">
        <f t="shared" si="6"/>
        <v>10194.694086538047</v>
      </c>
      <c r="O7" s="1">
        <v>1.1196036479571072</v>
      </c>
    </row>
    <row r="8" spans="2:15" x14ac:dyDescent="0.3">
      <c r="B8" s="8">
        <v>83</v>
      </c>
      <c r="C8" s="8" t="s">
        <v>13</v>
      </c>
      <c r="D8" s="9">
        <f t="shared" si="7"/>
        <v>41.90118891469298</v>
      </c>
      <c r="E8" s="19">
        <f t="shared" si="8"/>
        <v>2.2828033378189492</v>
      </c>
      <c r="F8" s="11">
        <f t="shared" si="0"/>
        <v>11414.016689094746</v>
      </c>
      <c r="G8" s="17">
        <f t="shared" si="1"/>
        <v>1.1172221272009395</v>
      </c>
      <c r="H8" s="9">
        <f t="shared" si="2"/>
        <v>41.901188914692973</v>
      </c>
      <c r="I8" s="9">
        <v>37.504796847938529</v>
      </c>
      <c r="J8" s="10">
        <f t="shared" si="3"/>
        <v>963.72734503793833</v>
      </c>
      <c r="K8" s="8">
        <v>22</v>
      </c>
      <c r="L8" s="10">
        <f t="shared" si="4"/>
        <v>0.10376378808267953</v>
      </c>
      <c r="M8" s="10">
        <f t="shared" si="5"/>
        <v>2.2828033378189496</v>
      </c>
      <c r="N8" s="11">
        <f t="shared" si="6"/>
        <v>11414.016689094748</v>
      </c>
      <c r="O8" s="1">
        <v>1.1172221272009395</v>
      </c>
    </row>
    <row r="9" spans="2:15" x14ac:dyDescent="0.3">
      <c r="B9" s="8">
        <v>84</v>
      </c>
      <c r="C9" s="8" t="s">
        <v>12</v>
      </c>
      <c r="D9" s="9">
        <f t="shared" si="7"/>
        <v>37.504796847938536</v>
      </c>
      <c r="E9" s="19">
        <f t="shared" si="8"/>
        <v>2.5503984010594909</v>
      </c>
      <c r="F9" s="11">
        <f t="shared" si="0"/>
        <v>12751.992005297454</v>
      </c>
      <c r="G9" s="17">
        <f t="shared" si="1"/>
        <v>1.1162141919029327</v>
      </c>
      <c r="H9" s="9">
        <f t="shared" si="2"/>
        <v>37.504796847938529</v>
      </c>
      <c r="I9" s="9">
        <v>33.599999999999994</v>
      </c>
      <c r="J9" s="10">
        <f t="shared" si="3"/>
        <v>862.61032750258619</v>
      </c>
      <c r="K9" s="8">
        <v>22</v>
      </c>
      <c r="L9" s="10">
        <f t="shared" si="4"/>
        <v>0.11592720004815869</v>
      </c>
      <c r="M9" s="10">
        <f t="shared" si="5"/>
        <v>2.5503984010594913</v>
      </c>
      <c r="N9" s="11">
        <f t="shared" si="6"/>
        <v>12751.992005297458</v>
      </c>
      <c r="O9" s="1">
        <v>1.1162141919029327</v>
      </c>
    </row>
    <row r="10" spans="2:15" x14ac:dyDescent="0.3">
      <c r="B10" s="8">
        <v>85</v>
      </c>
      <c r="C10" s="8" t="s">
        <v>10</v>
      </c>
      <c r="D10" s="9">
        <f t="shared" si="7"/>
        <v>33.599999999999994</v>
      </c>
      <c r="E10" s="19">
        <f t="shared" si="8"/>
        <v>2.8467908902691517</v>
      </c>
      <c r="F10" s="11">
        <f t="shared" si="0"/>
        <v>14233.954451345759</v>
      </c>
      <c r="G10" s="17">
        <f t="shared" si="1"/>
        <v>2.9999999999999996</v>
      </c>
      <c r="H10" s="9">
        <f t="shared" si="2"/>
        <v>33.599999999999994</v>
      </c>
      <c r="I10" s="8">
        <v>11.2</v>
      </c>
      <c r="J10" s="10">
        <f t="shared" si="3"/>
        <v>772.79999999999984</v>
      </c>
      <c r="K10" s="8">
        <v>22</v>
      </c>
      <c r="L10" s="10">
        <f t="shared" si="4"/>
        <v>0.12939958592132508</v>
      </c>
      <c r="M10" s="10">
        <f>L10*K10</f>
        <v>2.8467908902691517</v>
      </c>
      <c r="N10" s="11">
        <f t="shared" si="6"/>
        <v>14233.954451345759</v>
      </c>
      <c r="O10" s="1">
        <v>3</v>
      </c>
    </row>
    <row r="11" spans="2:15" x14ac:dyDescent="0.3">
      <c r="B11" s="8">
        <v>86</v>
      </c>
      <c r="C11" s="8" t="s">
        <v>9</v>
      </c>
      <c r="D11" s="9">
        <f t="shared" si="7"/>
        <v>11.2</v>
      </c>
      <c r="E11" s="19">
        <f t="shared" si="8"/>
        <v>8.5403726708074554</v>
      </c>
      <c r="F11" s="11">
        <f t="shared" si="0"/>
        <v>42701.863354037276</v>
      </c>
      <c r="G11" s="17">
        <f t="shared" si="1"/>
        <v>4</v>
      </c>
      <c r="H11" s="9">
        <f t="shared" si="2"/>
        <v>11.2</v>
      </c>
      <c r="I11" s="8">
        <v>2.8</v>
      </c>
      <c r="J11" s="8">
        <f t="shared" si="3"/>
        <v>257.59999999999997</v>
      </c>
      <c r="K11" s="8">
        <v>22</v>
      </c>
      <c r="L11" s="10">
        <f t="shared" si="4"/>
        <v>0.38819875776397522</v>
      </c>
      <c r="M11" s="10">
        <f>L11*K11</f>
        <v>8.5403726708074554</v>
      </c>
      <c r="N11" s="11">
        <f t="shared" si="6"/>
        <v>42701.863354037276</v>
      </c>
      <c r="O11" s="1">
        <v>4</v>
      </c>
    </row>
    <row r="12" spans="2:15" x14ac:dyDescent="0.3">
      <c r="B12" s="8">
        <v>87</v>
      </c>
      <c r="C12" s="8" t="s">
        <v>8</v>
      </c>
      <c r="D12" s="9">
        <f t="shared" si="7"/>
        <v>2.8</v>
      </c>
      <c r="E12" s="19">
        <f t="shared" si="8"/>
        <v>34.161490683229822</v>
      </c>
      <c r="F12" s="11">
        <f t="shared" si="0"/>
        <v>170807.4534161491</v>
      </c>
      <c r="G12" s="17">
        <f t="shared" si="1"/>
        <v>4</v>
      </c>
      <c r="H12" s="9">
        <f t="shared" si="2"/>
        <v>2.8</v>
      </c>
      <c r="I12" s="8">
        <v>0.7</v>
      </c>
      <c r="J12" s="8">
        <f>H12*23</f>
        <v>64.399999999999991</v>
      </c>
      <c r="K12" s="8">
        <v>22</v>
      </c>
      <c r="L12" s="10">
        <f t="shared" si="4"/>
        <v>1.5527950310559009</v>
      </c>
      <c r="M12" s="10">
        <f>L12*K12</f>
        <v>34.161490683229822</v>
      </c>
      <c r="N12" s="11">
        <f>M12*5000</f>
        <v>170807.4534161491</v>
      </c>
      <c r="O12" s="1">
        <v>4</v>
      </c>
    </row>
    <row r="13" spans="2:15" x14ac:dyDescent="0.3">
      <c r="B13" s="8">
        <v>88</v>
      </c>
      <c r="C13" s="8" t="s">
        <v>7</v>
      </c>
      <c r="D13" s="9">
        <f t="shared" si="7"/>
        <v>0.7</v>
      </c>
      <c r="E13" s="19">
        <f t="shared" si="8"/>
        <v>136.64596273291929</v>
      </c>
      <c r="F13" s="11">
        <f t="shared" si="0"/>
        <v>683229.81366459641</v>
      </c>
      <c r="G13" s="17">
        <f t="shared" si="1"/>
        <v>4</v>
      </c>
      <c r="H13" s="9">
        <f t="shared" si="2"/>
        <v>0.7</v>
      </c>
      <c r="I13" s="8">
        <v>0.17499999999999999</v>
      </c>
      <c r="J13" s="8">
        <f>H13*23</f>
        <v>16.099999999999998</v>
      </c>
      <c r="K13" s="8">
        <v>22</v>
      </c>
      <c r="L13" s="10">
        <f t="shared" si="4"/>
        <v>6.2111801242236035</v>
      </c>
      <c r="M13" s="10">
        <f>L13*K13</f>
        <v>136.64596273291929</v>
      </c>
      <c r="N13" s="11">
        <f>M13*5000</f>
        <v>683229.81366459641</v>
      </c>
      <c r="O13" s="1">
        <v>4</v>
      </c>
    </row>
    <row r="14" spans="2:15" x14ac:dyDescent="0.3">
      <c r="B14" s="8">
        <v>89</v>
      </c>
      <c r="C14" s="8" t="s">
        <v>6</v>
      </c>
      <c r="D14" s="9">
        <f t="shared" si="7"/>
        <v>0.17499999999999999</v>
      </c>
      <c r="E14" s="19">
        <f t="shared" si="8"/>
        <v>546.58385093167715</v>
      </c>
      <c r="F14" s="11">
        <f t="shared" si="0"/>
        <v>2732919.2546583856</v>
      </c>
      <c r="G14" s="17" t="e">
        <f t="shared" si="1"/>
        <v>#DIV/0!</v>
      </c>
      <c r="H14" s="12">
        <v>0.17499999999999999</v>
      </c>
      <c r="I14" s="12"/>
      <c r="J14" s="8">
        <f>H14*23</f>
        <v>4.0249999999999995</v>
      </c>
      <c r="K14" s="8">
        <v>22</v>
      </c>
      <c r="L14" s="10">
        <f>100/J14</f>
        <v>24.844720496894414</v>
      </c>
      <c r="M14" s="10">
        <f>L14*K14</f>
        <v>546.58385093167715</v>
      </c>
      <c r="N14" s="11">
        <f>M14*5000</f>
        <v>2732919.2546583856</v>
      </c>
      <c r="O14" s="1">
        <v>4</v>
      </c>
    </row>
    <row r="15" spans="2:15" ht="17.25" x14ac:dyDescent="0.3">
      <c r="B15" s="27" t="s">
        <v>29</v>
      </c>
      <c r="C15" s="28"/>
      <c r="D15" s="29"/>
      <c r="E15" s="20">
        <f>SUM(E4:E14)</f>
        <v>740.48857108189861</v>
      </c>
      <c r="F15" s="14">
        <f>SUM(F4:F14)</f>
        <v>3702442.8554094932</v>
      </c>
      <c r="G15" s="8"/>
      <c r="H15" s="8"/>
      <c r="I15" s="8"/>
      <c r="J15" s="8"/>
      <c r="K15" s="8"/>
      <c r="L15" s="13">
        <f>SUM(L4:L14)</f>
        <v>33.658571412813572</v>
      </c>
      <c r="M15" s="13">
        <f>SUM(M4:M14)</f>
        <v>740.48857108189861</v>
      </c>
      <c r="N15" s="14">
        <f>SUM(N4:N14)</f>
        <v>3702442.8554094932</v>
      </c>
    </row>
    <row r="17" spans="4:5" x14ac:dyDescent="0.3">
      <c r="D17" s="22" t="s">
        <v>32</v>
      </c>
      <c r="E17" s="22" t="s">
        <v>33</v>
      </c>
    </row>
    <row r="18" spans="4:5" x14ac:dyDescent="0.3">
      <c r="D18" s="5"/>
      <c r="E18" s="23">
        <f>(100-D18)*E4/100+E5+E6+E7+E8+E9+E10+E11+E12+E13+E14</f>
        <v>740.48857108189861</v>
      </c>
    </row>
  </sheetData>
  <mergeCells count="2">
    <mergeCell ref="B15:D15"/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11C-E936-42F6-9F2E-ECE5CA838F5C}">
  <dimension ref="B2:O17"/>
  <sheetViews>
    <sheetView zoomScale="130" zoomScaleNormal="130" workbookViewId="0">
      <selection activeCell="E17" sqref="E17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80</v>
      </c>
      <c r="C4" s="8" t="s">
        <v>16</v>
      </c>
      <c r="D4" s="18">
        <v>59.001828182183601</v>
      </c>
      <c r="E4" s="19">
        <f>+F4/5000</f>
        <v>1.6211730527686756</v>
      </c>
      <c r="F4" s="11">
        <f t="shared" ref="F4:F13" si="0">N4/(D4/H4)</f>
        <v>8105.8652638433787</v>
      </c>
      <c r="G4" s="17">
        <f t="shared" ref="G4:G13" si="1">+H4/H5</f>
        <v>1.1222534827967965</v>
      </c>
      <c r="H4" s="9">
        <f t="shared" ref="H4:H12" si="2">+I4*O4</f>
        <v>59.001828182183594</v>
      </c>
      <c r="I4" s="9">
        <v>52.574421988108817</v>
      </c>
      <c r="J4" s="10">
        <f t="shared" ref="J4:J10" si="3">H4*23</f>
        <v>1357.0420481902227</v>
      </c>
      <c r="K4" s="8">
        <v>22</v>
      </c>
      <c r="L4" s="10">
        <f t="shared" ref="L4:L12" si="4">100/J4</f>
        <v>7.3689684216758006E-2</v>
      </c>
      <c r="M4" s="10">
        <f t="shared" ref="M4:M8" si="5">L4*K4</f>
        <v>1.6211730527686761</v>
      </c>
      <c r="N4" s="11">
        <f t="shared" ref="N4:N10" si="6">M4*5000</f>
        <v>8105.8652638433805</v>
      </c>
      <c r="O4" s="1">
        <v>1.1222534827967965</v>
      </c>
    </row>
    <row r="5" spans="2:15" x14ac:dyDescent="0.3">
      <c r="B5" s="8">
        <v>81</v>
      </c>
      <c r="C5" s="8" t="s">
        <v>15</v>
      </c>
      <c r="D5" s="9">
        <f t="shared" ref="D5:D13" si="7">+D4/G4</f>
        <v>52.574421988108824</v>
      </c>
      <c r="E5" s="19">
        <f t="shared" ref="E5:E13" si="8">+F5/5000</f>
        <v>1.819367104685961</v>
      </c>
      <c r="F5" s="11">
        <f t="shared" si="0"/>
        <v>9096.8355234298051</v>
      </c>
      <c r="G5" s="17">
        <f t="shared" si="1"/>
        <v>1.1206857659765967</v>
      </c>
      <c r="H5" s="9">
        <f t="shared" si="2"/>
        <v>52.574421988108817</v>
      </c>
      <c r="I5" s="9">
        <v>46.912723962630153</v>
      </c>
      <c r="J5" s="10">
        <f t="shared" si="3"/>
        <v>1209.2117057265027</v>
      </c>
      <c r="K5" s="8">
        <v>22</v>
      </c>
      <c r="L5" s="10">
        <f t="shared" si="4"/>
        <v>8.2698504758452793E-2</v>
      </c>
      <c r="M5" s="10">
        <f t="shared" si="5"/>
        <v>1.8193671046859614</v>
      </c>
      <c r="N5" s="11">
        <f t="shared" si="6"/>
        <v>9096.8355234298069</v>
      </c>
      <c r="O5" s="1">
        <v>1.1206857659765967</v>
      </c>
    </row>
    <row r="6" spans="2:15" x14ac:dyDescent="0.3">
      <c r="B6" s="8">
        <v>82</v>
      </c>
      <c r="C6" s="8" t="s">
        <v>14</v>
      </c>
      <c r="D6" s="9">
        <f t="shared" si="7"/>
        <v>46.91272396263016</v>
      </c>
      <c r="E6" s="19">
        <f t="shared" si="8"/>
        <v>2.0389388173076091</v>
      </c>
      <c r="F6" s="11">
        <f t="shared" si="0"/>
        <v>10194.694086538046</v>
      </c>
      <c r="G6" s="17">
        <f t="shared" si="1"/>
        <v>1.1196036479571072</v>
      </c>
      <c r="H6" s="9">
        <f t="shared" si="2"/>
        <v>46.912723962630153</v>
      </c>
      <c r="I6" s="9">
        <v>41.901188914692973</v>
      </c>
      <c r="J6" s="10">
        <f t="shared" si="3"/>
        <v>1078.9926511404935</v>
      </c>
      <c r="K6" s="8">
        <v>22</v>
      </c>
      <c r="L6" s="10">
        <f t="shared" si="4"/>
        <v>9.267903715034588E-2</v>
      </c>
      <c r="M6" s="10">
        <f t="shared" si="5"/>
        <v>2.0389388173076095</v>
      </c>
      <c r="N6" s="11">
        <f t="shared" si="6"/>
        <v>10194.694086538047</v>
      </c>
      <c r="O6" s="1">
        <v>1.1196036479571072</v>
      </c>
    </row>
    <row r="7" spans="2:15" x14ac:dyDescent="0.3">
      <c r="B7" s="8">
        <v>83</v>
      </c>
      <c r="C7" s="8" t="s">
        <v>13</v>
      </c>
      <c r="D7" s="9">
        <f t="shared" si="7"/>
        <v>41.90118891469298</v>
      </c>
      <c r="E7" s="19">
        <f t="shared" si="8"/>
        <v>2.2828033378189492</v>
      </c>
      <c r="F7" s="11">
        <f t="shared" si="0"/>
        <v>11414.016689094746</v>
      </c>
      <c r="G7" s="17">
        <f t="shared" si="1"/>
        <v>1.1172221272009395</v>
      </c>
      <c r="H7" s="9">
        <f t="shared" si="2"/>
        <v>41.901188914692973</v>
      </c>
      <c r="I7" s="9">
        <v>37.504796847938529</v>
      </c>
      <c r="J7" s="10">
        <f t="shared" si="3"/>
        <v>963.72734503793833</v>
      </c>
      <c r="K7" s="8">
        <v>22</v>
      </c>
      <c r="L7" s="10">
        <f t="shared" si="4"/>
        <v>0.10376378808267953</v>
      </c>
      <c r="M7" s="10">
        <f t="shared" si="5"/>
        <v>2.2828033378189496</v>
      </c>
      <c r="N7" s="11">
        <f t="shared" si="6"/>
        <v>11414.016689094748</v>
      </c>
      <c r="O7" s="1">
        <v>1.1172221272009395</v>
      </c>
    </row>
    <row r="8" spans="2:15" x14ac:dyDescent="0.3">
      <c r="B8" s="8">
        <v>84</v>
      </c>
      <c r="C8" s="8" t="s">
        <v>12</v>
      </c>
      <c r="D8" s="9">
        <f t="shared" si="7"/>
        <v>37.504796847938536</v>
      </c>
      <c r="E8" s="19">
        <f t="shared" si="8"/>
        <v>2.5503984010594909</v>
      </c>
      <c r="F8" s="11">
        <f t="shared" si="0"/>
        <v>12751.992005297454</v>
      </c>
      <c r="G8" s="17">
        <f t="shared" si="1"/>
        <v>1.1162141919029327</v>
      </c>
      <c r="H8" s="9">
        <f t="shared" si="2"/>
        <v>37.504796847938529</v>
      </c>
      <c r="I8" s="9">
        <v>33.599999999999994</v>
      </c>
      <c r="J8" s="10">
        <f t="shared" si="3"/>
        <v>862.61032750258619</v>
      </c>
      <c r="K8" s="8">
        <v>22</v>
      </c>
      <c r="L8" s="10">
        <f t="shared" si="4"/>
        <v>0.11592720004815869</v>
      </c>
      <c r="M8" s="10">
        <f t="shared" si="5"/>
        <v>2.5503984010594913</v>
      </c>
      <c r="N8" s="11">
        <f t="shared" si="6"/>
        <v>12751.992005297458</v>
      </c>
      <c r="O8" s="1">
        <v>1.1162141919029327</v>
      </c>
    </row>
    <row r="9" spans="2:15" x14ac:dyDescent="0.3">
      <c r="B9" s="8">
        <v>85</v>
      </c>
      <c r="C9" s="8" t="s">
        <v>10</v>
      </c>
      <c r="D9" s="9">
        <f t="shared" si="7"/>
        <v>33.599999999999994</v>
      </c>
      <c r="E9" s="19">
        <f t="shared" si="8"/>
        <v>2.8467908902691517</v>
      </c>
      <c r="F9" s="11">
        <f t="shared" si="0"/>
        <v>14233.954451345759</v>
      </c>
      <c r="G9" s="17">
        <f t="shared" si="1"/>
        <v>2.9999999999999996</v>
      </c>
      <c r="H9" s="9">
        <f t="shared" si="2"/>
        <v>33.599999999999994</v>
      </c>
      <c r="I9" s="8">
        <v>11.2</v>
      </c>
      <c r="J9" s="10">
        <f t="shared" si="3"/>
        <v>772.79999999999984</v>
      </c>
      <c r="K9" s="8">
        <v>22</v>
      </c>
      <c r="L9" s="10">
        <f t="shared" si="4"/>
        <v>0.12939958592132508</v>
      </c>
      <c r="M9" s="10">
        <f>L9*K9</f>
        <v>2.8467908902691517</v>
      </c>
      <c r="N9" s="11">
        <f t="shared" si="6"/>
        <v>14233.954451345759</v>
      </c>
      <c r="O9" s="1">
        <v>3</v>
      </c>
    </row>
    <row r="10" spans="2:15" x14ac:dyDescent="0.3">
      <c r="B10" s="8">
        <v>86</v>
      </c>
      <c r="C10" s="8" t="s">
        <v>9</v>
      </c>
      <c r="D10" s="9">
        <f t="shared" si="7"/>
        <v>11.2</v>
      </c>
      <c r="E10" s="19">
        <f t="shared" si="8"/>
        <v>8.5403726708074554</v>
      </c>
      <c r="F10" s="11">
        <f t="shared" si="0"/>
        <v>42701.863354037276</v>
      </c>
      <c r="G10" s="17">
        <f t="shared" si="1"/>
        <v>4</v>
      </c>
      <c r="H10" s="9">
        <f t="shared" si="2"/>
        <v>11.2</v>
      </c>
      <c r="I10" s="8">
        <v>2.8</v>
      </c>
      <c r="J10" s="8">
        <f t="shared" si="3"/>
        <v>257.59999999999997</v>
      </c>
      <c r="K10" s="8">
        <v>22</v>
      </c>
      <c r="L10" s="10">
        <f t="shared" si="4"/>
        <v>0.38819875776397522</v>
      </c>
      <c r="M10" s="10">
        <f>L10*K10</f>
        <v>8.5403726708074554</v>
      </c>
      <c r="N10" s="11">
        <f t="shared" si="6"/>
        <v>42701.863354037276</v>
      </c>
      <c r="O10" s="1">
        <v>4</v>
      </c>
    </row>
    <row r="11" spans="2:15" x14ac:dyDescent="0.3">
      <c r="B11" s="8">
        <v>87</v>
      </c>
      <c r="C11" s="8" t="s">
        <v>8</v>
      </c>
      <c r="D11" s="9">
        <f t="shared" si="7"/>
        <v>2.8</v>
      </c>
      <c r="E11" s="19">
        <f t="shared" si="8"/>
        <v>34.161490683229822</v>
      </c>
      <c r="F11" s="11">
        <f t="shared" si="0"/>
        <v>170807.4534161491</v>
      </c>
      <c r="G11" s="17">
        <f t="shared" si="1"/>
        <v>4</v>
      </c>
      <c r="H11" s="9">
        <f t="shared" si="2"/>
        <v>2.8</v>
      </c>
      <c r="I11" s="8">
        <v>0.7</v>
      </c>
      <c r="J11" s="8">
        <f>H11*23</f>
        <v>64.399999999999991</v>
      </c>
      <c r="K11" s="8">
        <v>22</v>
      </c>
      <c r="L11" s="10">
        <f t="shared" si="4"/>
        <v>1.5527950310559009</v>
      </c>
      <c r="M11" s="10">
        <f>L11*K11</f>
        <v>34.161490683229822</v>
      </c>
      <c r="N11" s="11">
        <f>M11*5000</f>
        <v>170807.4534161491</v>
      </c>
      <c r="O11" s="1">
        <v>4</v>
      </c>
    </row>
    <row r="12" spans="2:15" x14ac:dyDescent="0.3">
      <c r="B12" s="8">
        <v>88</v>
      </c>
      <c r="C12" s="8" t="s">
        <v>7</v>
      </c>
      <c r="D12" s="9">
        <f t="shared" si="7"/>
        <v>0.7</v>
      </c>
      <c r="E12" s="19">
        <f t="shared" si="8"/>
        <v>136.64596273291929</v>
      </c>
      <c r="F12" s="11">
        <f t="shared" si="0"/>
        <v>683229.81366459641</v>
      </c>
      <c r="G12" s="17">
        <f t="shared" si="1"/>
        <v>4</v>
      </c>
      <c r="H12" s="9">
        <f t="shared" si="2"/>
        <v>0.7</v>
      </c>
      <c r="I12" s="8">
        <v>0.17499999999999999</v>
      </c>
      <c r="J12" s="8">
        <f>H12*23</f>
        <v>16.099999999999998</v>
      </c>
      <c r="K12" s="8">
        <v>22</v>
      </c>
      <c r="L12" s="10">
        <f t="shared" si="4"/>
        <v>6.2111801242236035</v>
      </c>
      <c r="M12" s="10">
        <f>L12*K12</f>
        <v>136.64596273291929</v>
      </c>
      <c r="N12" s="11">
        <f>M12*5000</f>
        <v>683229.81366459641</v>
      </c>
      <c r="O12" s="1">
        <v>4</v>
      </c>
    </row>
    <row r="13" spans="2:15" x14ac:dyDescent="0.3">
      <c r="B13" s="8">
        <v>89</v>
      </c>
      <c r="C13" s="8" t="s">
        <v>6</v>
      </c>
      <c r="D13" s="9">
        <f t="shared" si="7"/>
        <v>0.17499999999999999</v>
      </c>
      <c r="E13" s="19">
        <f t="shared" si="8"/>
        <v>546.58385093167715</v>
      </c>
      <c r="F13" s="11">
        <f t="shared" si="0"/>
        <v>2732919.2546583856</v>
      </c>
      <c r="G13" s="17" t="e">
        <f t="shared" si="1"/>
        <v>#DIV/0!</v>
      </c>
      <c r="H13" s="12">
        <v>0.17499999999999999</v>
      </c>
      <c r="I13" s="12"/>
      <c r="J13" s="8">
        <f>H13*23</f>
        <v>4.0249999999999995</v>
      </c>
      <c r="K13" s="8">
        <v>22</v>
      </c>
      <c r="L13" s="10">
        <f>100/J13</f>
        <v>24.844720496894414</v>
      </c>
      <c r="M13" s="10">
        <f>L13*K13</f>
        <v>546.58385093167715</v>
      </c>
      <c r="N13" s="11">
        <f>M13*5000</f>
        <v>2732919.2546583856</v>
      </c>
      <c r="O13" s="1">
        <v>4</v>
      </c>
    </row>
    <row r="14" spans="2:15" ht="17.25" x14ac:dyDescent="0.3">
      <c r="B14" s="27" t="s">
        <v>29</v>
      </c>
      <c r="C14" s="28"/>
      <c r="D14" s="29"/>
      <c r="E14" s="20">
        <f>SUM(E4:E13)</f>
        <v>739.09114862254353</v>
      </c>
      <c r="F14" s="14">
        <f>SUM(F4:F13)</f>
        <v>3695455.7431127178</v>
      </c>
      <c r="G14" s="8"/>
      <c r="H14" s="8"/>
      <c r="I14" s="8"/>
      <c r="J14" s="8"/>
      <c r="K14" s="8"/>
      <c r="L14" s="13">
        <f>SUM(L4:L13)</f>
        <v>33.595052210115611</v>
      </c>
      <c r="M14" s="13">
        <f>SUM(M4:M13)</f>
        <v>739.09114862254353</v>
      </c>
      <c r="N14" s="14">
        <f>SUM(N4:N13)</f>
        <v>3695455.7431127178</v>
      </c>
    </row>
    <row r="16" spans="2:15" x14ac:dyDescent="0.3">
      <c r="D16" s="22" t="s">
        <v>32</v>
      </c>
      <c r="E16" s="22" t="s">
        <v>33</v>
      </c>
    </row>
    <row r="17" spans="4:5" x14ac:dyDescent="0.3">
      <c r="D17" s="5"/>
      <c r="E17" s="23">
        <f>(100-D17)*E4/100+E5+E6+E7+E8+E9+E10+E11+E12+E13</f>
        <v>739.09114862254353</v>
      </c>
    </row>
  </sheetData>
  <mergeCells count="2">
    <mergeCell ref="B2:F2"/>
    <mergeCell ref="B14:D14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4317-00DC-4D1F-A84C-40441350FC67}">
  <dimension ref="B2:O16"/>
  <sheetViews>
    <sheetView zoomScale="130" zoomScaleNormal="130" workbookViewId="0">
      <selection activeCell="E16" sqref="E16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81</v>
      </c>
      <c r="C4" s="8" t="s">
        <v>15</v>
      </c>
      <c r="D4" s="18">
        <v>52.574421988108824</v>
      </c>
      <c r="E4" s="19">
        <f>+F4/5000</f>
        <v>1.819367104685961</v>
      </c>
      <c r="F4" s="11">
        <f t="shared" ref="F4:F12" si="0">N4/(D4/H4)</f>
        <v>9096.8355234298051</v>
      </c>
      <c r="G4" s="17">
        <f t="shared" ref="G4:G12" si="1">+H4/H5</f>
        <v>1.1206857659765967</v>
      </c>
      <c r="H4" s="9">
        <f t="shared" ref="H4:H11" si="2">+I4*O4</f>
        <v>52.574421988108817</v>
      </c>
      <c r="I4" s="9">
        <v>46.912723962630153</v>
      </c>
      <c r="J4" s="10">
        <f t="shared" ref="J4:J9" si="3">H4*23</f>
        <v>1209.2117057265027</v>
      </c>
      <c r="K4" s="8">
        <v>22</v>
      </c>
      <c r="L4" s="10">
        <f t="shared" ref="L4:L11" si="4">100/J4</f>
        <v>8.2698504758452793E-2</v>
      </c>
      <c r="M4" s="10">
        <f t="shared" ref="M4:M7" si="5">L4*K4</f>
        <v>1.8193671046859614</v>
      </c>
      <c r="N4" s="11">
        <f t="shared" ref="N4:N9" si="6">M4*5000</f>
        <v>9096.8355234298069</v>
      </c>
      <c r="O4" s="1">
        <v>1.1206857659765967</v>
      </c>
    </row>
    <row r="5" spans="2:15" x14ac:dyDescent="0.3">
      <c r="B5" s="8">
        <v>82</v>
      </c>
      <c r="C5" s="8" t="s">
        <v>14</v>
      </c>
      <c r="D5" s="9">
        <f t="shared" ref="D5:D12" si="7">+D4/G4</f>
        <v>46.91272396263016</v>
      </c>
      <c r="E5" s="19">
        <f t="shared" ref="E5:E12" si="8">+F5/5000</f>
        <v>2.0389388173076091</v>
      </c>
      <c r="F5" s="11">
        <f t="shared" si="0"/>
        <v>10194.694086538046</v>
      </c>
      <c r="G5" s="17">
        <f t="shared" si="1"/>
        <v>1.1196036479571072</v>
      </c>
      <c r="H5" s="9">
        <f t="shared" si="2"/>
        <v>46.912723962630153</v>
      </c>
      <c r="I5" s="9">
        <v>41.901188914692973</v>
      </c>
      <c r="J5" s="10">
        <f t="shared" si="3"/>
        <v>1078.9926511404935</v>
      </c>
      <c r="K5" s="8">
        <v>22</v>
      </c>
      <c r="L5" s="10">
        <f t="shared" si="4"/>
        <v>9.267903715034588E-2</v>
      </c>
      <c r="M5" s="10">
        <f t="shared" si="5"/>
        <v>2.0389388173076095</v>
      </c>
      <c r="N5" s="11">
        <f t="shared" si="6"/>
        <v>10194.694086538047</v>
      </c>
      <c r="O5" s="1">
        <v>1.1196036479571072</v>
      </c>
    </row>
    <row r="6" spans="2:15" x14ac:dyDescent="0.3">
      <c r="B6" s="8">
        <v>83</v>
      </c>
      <c r="C6" s="8" t="s">
        <v>13</v>
      </c>
      <c r="D6" s="9">
        <f t="shared" si="7"/>
        <v>41.90118891469298</v>
      </c>
      <c r="E6" s="19">
        <f t="shared" si="8"/>
        <v>2.2828033378189492</v>
      </c>
      <c r="F6" s="11">
        <f t="shared" si="0"/>
        <v>11414.016689094746</v>
      </c>
      <c r="G6" s="17">
        <f t="shared" si="1"/>
        <v>1.1172221272009395</v>
      </c>
      <c r="H6" s="9">
        <f t="shared" si="2"/>
        <v>41.901188914692973</v>
      </c>
      <c r="I6" s="9">
        <v>37.504796847938529</v>
      </c>
      <c r="J6" s="10">
        <f t="shared" si="3"/>
        <v>963.72734503793833</v>
      </c>
      <c r="K6" s="8">
        <v>22</v>
      </c>
      <c r="L6" s="10">
        <f t="shared" si="4"/>
        <v>0.10376378808267953</v>
      </c>
      <c r="M6" s="10">
        <f t="shared" si="5"/>
        <v>2.2828033378189496</v>
      </c>
      <c r="N6" s="11">
        <f t="shared" si="6"/>
        <v>11414.016689094748</v>
      </c>
      <c r="O6" s="1">
        <v>1.1172221272009395</v>
      </c>
    </row>
    <row r="7" spans="2:15" x14ac:dyDescent="0.3">
      <c r="B7" s="8">
        <v>84</v>
      </c>
      <c r="C7" s="8" t="s">
        <v>12</v>
      </c>
      <c r="D7" s="9">
        <f t="shared" si="7"/>
        <v>37.504796847938536</v>
      </c>
      <c r="E7" s="19">
        <f t="shared" si="8"/>
        <v>2.5503984010594909</v>
      </c>
      <c r="F7" s="11">
        <f t="shared" si="0"/>
        <v>12751.992005297454</v>
      </c>
      <c r="G7" s="17">
        <f t="shared" si="1"/>
        <v>1.1162141919029327</v>
      </c>
      <c r="H7" s="9">
        <f t="shared" si="2"/>
        <v>37.504796847938529</v>
      </c>
      <c r="I7" s="9">
        <v>33.599999999999994</v>
      </c>
      <c r="J7" s="10">
        <f t="shared" si="3"/>
        <v>862.61032750258619</v>
      </c>
      <c r="K7" s="8">
        <v>22</v>
      </c>
      <c r="L7" s="10">
        <f t="shared" si="4"/>
        <v>0.11592720004815869</v>
      </c>
      <c r="M7" s="10">
        <f t="shared" si="5"/>
        <v>2.5503984010594913</v>
      </c>
      <c r="N7" s="11">
        <f t="shared" si="6"/>
        <v>12751.992005297458</v>
      </c>
      <c r="O7" s="1">
        <v>1.1162141919029327</v>
      </c>
    </row>
    <row r="8" spans="2:15" x14ac:dyDescent="0.3">
      <c r="B8" s="8">
        <v>85</v>
      </c>
      <c r="C8" s="8" t="s">
        <v>10</v>
      </c>
      <c r="D8" s="9">
        <f t="shared" si="7"/>
        <v>33.599999999999994</v>
      </c>
      <c r="E8" s="19">
        <f t="shared" si="8"/>
        <v>2.8467908902691517</v>
      </c>
      <c r="F8" s="11">
        <f t="shared" si="0"/>
        <v>14233.954451345759</v>
      </c>
      <c r="G8" s="17">
        <f t="shared" si="1"/>
        <v>2.9999999999999996</v>
      </c>
      <c r="H8" s="9">
        <f t="shared" si="2"/>
        <v>33.599999999999994</v>
      </c>
      <c r="I8" s="8">
        <v>11.2</v>
      </c>
      <c r="J8" s="10">
        <f t="shared" si="3"/>
        <v>772.79999999999984</v>
      </c>
      <c r="K8" s="8">
        <v>22</v>
      </c>
      <c r="L8" s="10">
        <f t="shared" si="4"/>
        <v>0.12939958592132508</v>
      </c>
      <c r="M8" s="10">
        <f>L8*K8</f>
        <v>2.8467908902691517</v>
      </c>
      <c r="N8" s="11">
        <f t="shared" si="6"/>
        <v>14233.954451345759</v>
      </c>
      <c r="O8" s="1">
        <v>3</v>
      </c>
    </row>
    <row r="9" spans="2:15" x14ac:dyDescent="0.3">
      <c r="B9" s="8">
        <v>86</v>
      </c>
      <c r="C9" s="8" t="s">
        <v>9</v>
      </c>
      <c r="D9" s="9">
        <f t="shared" si="7"/>
        <v>11.2</v>
      </c>
      <c r="E9" s="19">
        <f t="shared" si="8"/>
        <v>8.5403726708074554</v>
      </c>
      <c r="F9" s="11">
        <f t="shared" si="0"/>
        <v>42701.863354037276</v>
      </c>
      <c r="G9" s="17">
        <f t="shared" si="1"/>
        <v>4</v>
      </c>
      <c r="H9" s="9">
        <f t="shared" si="2"/>
        <v>11.2</v>
      </c>
      <c r="I9" s="8">
        <v>2.8</v>
      </c>
      <c r="J9" s="8">
        <f t="shared" si="3"/>
        <v>257.59999999999997</v>
      </c>
      <c r="K9" s="8">
        <v>22</v>
      </c>
      <c r="L9" s="10">
        <f t="shared" si="4"/>
        <v>0.38819875776397522</v>
      </c>
      <c r="M9" s="10">
        <f>L9*K9</f>
        <v>8.5403726708074554</v>
      </c>
      <c r="N9" s="11">
        <f t="shared" si="6"/>
        <v>42701.863354037276</v>
      </c>
      <c r="O9" s="1">
        <v>4</v>
      </c>
    </row>
    <row r="10" spans="2:15" x14ac:dyDescent="0.3">
      <c r="B10" s="8">
        <v>87</v>
      </c>
      <c r="C10" s="8" t="s">
        <v>8</v>
      </c>
      <c r="D10" s="9">
        <f t="shared" si="7"/>
        <v>2.8</v>
      </c>
      <c r="E10" s="19">
        <f t="shared" si="8"/>
        <v>34.161490683229822</v>
      </c>
      <c r="F10" s="11">
        <f t="shared" si="0"/>
        <v>170807.4534161491</v>
      </c>
      <c r="G10" s="17">
        <f t="shared" si="1"/>
        <v>4</v>
      </c>
      <c r="H10" s="9">
        <f t="shared" si="2"/>
        <v>2.8</v>
      </c>
      <c r="I10" s="8">
        <v>0.7</v>
      </c>
      <c r="J10" s="8">
        <f>H10*23</f>
        <v>64.399999999999991</v>
      </c>
      <c r="K10" s="8">
        <v>22</v>
      </c>
      <c r="L10" s="10">
        <f t="shared" si="4"/>
        <v>1.5527950310559009</v>
      </c>
      <c r="M10" s="10">
        <f>L10*K10</f>
        <v>34.161490683229822</v>
      </c>
      <c r="N10" s="11">
        <f>M10*5000</f>
        <v>170807.4534161491</v>
      </c>
      <c r="O10" s="1">
        <v>4</v>
      </c>
    </row>
    <row r="11" spans="2:15" x14ac:dyDescent="0.3">
      <c r="B11" s="8">
        <v>88</v>
      </c>
      <c r="C11" s="8" t="s">
        <v>7</v>
      </c>
      <c r="D11" s="9">
        <f t="shared" si="7"/>
        <v>0.7</v>
      </c>
      <c r="E11" s="19">
        <f t="shared" si="8"/>
        <v>136.64596273291929</v>
      </c>
      <c r="F11" s="11">
        <f t="shared" si="0"/>
        <v>683229.81366459641</v>
      </c>
      <c r="G11" s="17">
        <f t="shared" si="1"/>
        <v>4</v>
      </c>
      <c r="H11" s="9">
        <f t="shared" si="2"/>
        <v>0.7</v>
      </c>
      <c r="I11" s="8">
        <v>0.17499999999999999</v>
      </c>
      <c r="J11" s="8">
        <f>H11*23</f>
        <v>16.099999999999998</v>
      </c>
      <c r="K11" s="8">
        <v>22</v>
      </c>
      <c r="L11" s="10">
        <f t="shared" si="4"/>
        <v>6.2111801242236035</v>
      </c>
      <c r="M11" s="10">
        <f>L11*K11</f>
        <v>136.64596273291929</v>
      </c>
      <c r="N11" s="11">
        <f>M11*5000</f>
        <v>683229.81366459641</v>
      </c>
      <c r="O11" s="1">
        <v>4</v>
      </c>
    </row>
    <row r="12" spans="2:15" x14ac:dyDescent="0.3">
      <c r="B12" s="8">
        <v>89</v>
      </c>
      <c r="C12" s="8" t="s">
        <v>6</v>
      </c>
      <c r="D12" s="9">
        <f t="shared" si="7"/>
        <v>0.17499999999999999</v>
      </c>
      <c r="E12" s="19">
        <f t="shared" si="8"/>
        <v>546.58385093167715</v>
      </c>
      <c r="F12" s="11">
        <f t="shared" si="0"/>
        <v>2732919.2546583856</v>
      </c>
      <c r="G12" s="17" t="e">
        <f t="shared" si="1"/>
        <v>#DIV/0!</v>
      </c>
      <c r="H12" s="12">
        <v>0.17499999999999999</v>
      </c>
      <c r="I12" s="12"/>
      <c r="J12" s="8">
        <f>H12*23</f>
        <v>4.0249999999999995</v>
      </c>
      <c r="K12" s="8">
        <v>22</v>
      </c>
      <c r="L12" s="10">
        <f>100/J12</f>
        <v>24.844720496894414</v>
      </c>
      <c r="M12" s="10">
        <f>L12*K12</f>
        <v>546.58385093167715</v>
      </c>
      <c r="N12" s="11">
        <f>M12*5000</f>
        <v>2732919.2546583856</v>
      </c>
      <c r="O12" s="1">
        <v>4</v>
      </c>
    </row>
    <row r="13" spans="2:15" ht="17.25" x14ac:dyDescent="0.3">
      <c r="B13" s="27" t="s">
        <v>29</v>
      </c>
      <c r="C13" s="28"/>
      <c r="D13" s="29"/>
      <c r="E13" s="20">
        <f>SUM(E4:E12)</f>
        <v>737.46997556977487</v>
      </c>
      <c r="F13" s="14">
        <f>SUM(F4:F12)</f>
        <v>3687349.8778488743</v>
      </c>
      <c r="G13" s="8"/>
      <c r="H13" s="8"/>
      <c r="I13" s="8"/>
      <c r="J13" s="8"/>
      <c r="K13" s="8"/>
      <c r="L13" s="13">
        <f>SUM(L4:L12)</f>
        <v>33.521362525898851</v>
      </c>
      <c r="M13" s="13">
        <f>SUM(M4:M12)</f>
        <v>737.46997556977487</v>
      </c>
      <c r="N13" s="14">
        <f>SUM(N4:N12)</f>
        <v>3687349.8778488743</v>
      </c>
    </row>
    <row r="15" spans="2:15" x14ac:dyDescent="0.3">
      <c r="D15" s="22" t="s">
        <v>32</v>
      </c>
      <c r="E15" s="22" t="s">
        <v>33</v>
      </c>
    </row>
    <row r="16" spans="2:15" x14ac:dyDescent="0.3">
      <c r="D16" s="5"/>
      <c r="E16" s="23">
        <f>(100-D16)*E4/100+E5+E6+E7+E8+E9+E10+E11+E12</f>
        <v>737.46997556977487</v>
      </c>
    </row>
  </sheetData>
  <mergeCells count="2">
    <mergeCell ref="B2:F2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D9EC-8D6C-41BE-A596-0806CDFABFF4}">
  <dimension ref="B2:O15"/>
  <sheetViews>
    <sheetView zoomScale="130" zoomScaleNormal="130" workbookViewId="0">
      <selection activeCell="D4" sqref="D4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82</v>
      </c>
      <c r="C4" s="8" t="s">
        <v>14</v>
      </c>
      <c r="D4" s="18">
        <v>42</v>
      </c>
      <c r="E4" s="19">
        <f>+F4/5000</f>
        <v>2.2774327122153211</v>
      </c>
      <c r="F4" s="11">
        <f t="shared" ref="F4:F11" si="0">N4/(D4/H4)</f>
        <v>11387.163561076604</v>
      </c>
      <c r="G4" s="17">
        <f t="shared" ref="G4:G11" si="1">+H4/H5</f>
        <v>1.1196036479571072</v>
      </c>
      <c r="H4" s="9">
        <f t="shared" ref="H4:H10" si="2">+I4*O4</f>
        <v>46.912723962630153</v>
      </c>
      <c r="I4" s="9">
        <v>41.901188914692973</v>
      </c>
      <c r="J4" s="10">
        <f t="shared" ref="J4:J8" si="3">H4*23</f>
        <v>1078.9926511404935</v>
      </c>
      <c r="K4" s="8">
        <v>22</v>
      </c>
      <c r="L4" s="10">
        <f t="shared" ref="L4:L10" si="4">100/J4</f>
        <v>9.267903715034588E-2</v>
      </c>
      <c r="M4" s="10">
        <f t="shared" ref="M4:M6" si="5">L4*K4</f>
        <v>2.0389388173076095</v>
      </c>
      <c r="N4" s="11">
        <f t="shared" ref="N4:N8" si="6">M4*5000</f>
        <v>10194.694086538047</v>
      </c>
      <c r="O4" s="1">
        <v>1.1196036479571072</v>
      </c>
    </row>
    <row r="5" spans="2:15" x14ac:dyDescent="0.3">
      <c r="B5" s="8">
        <v>83</v>
      </c>
      <c r="C5" s="8" t="s">
        <v>13</v>
      </c>
      <c r="D5" s="9">
        <f t="shared" ref="D5:D11" si="7">+D4/G4</f>
        <v>37.513275413701628</v>
      </c>
      <c r="E5" s="19">
        <f t="shared" ref="E5:E11" si="8">+F5/5000</f>
        <v>2.5498219725731222</v>
      </c>
      <c r="F5" s="11">
        <f t="shared" si="0"/>
        <v>12749.109862865611</v>
      </c>
      <c r="G5" s="17">
        <f t="shared" si="1"/>
        <v>1.1172221272009395</v>
      </c>
      <c r="H5" s="9">
        <f t="shared" si="2"/>
        <v>41.901188914692973</v>
      </c>
      <c r="I5" s="9">
        <v>37.504796847938529</v>
      </c>
      <c r="J5" s="10">
        <f t="shared" si="3"/>
        <v>963.72734503793833</v>
      </c>
      <c r="K5" s="8">
        <v>22</v>
      </c>
      <c r="L5" s="10">
        <f t="shared" si="4"/>
        <v>0.10376378808267953</v>
      </c>
      <c r="M5" s="10">
        <f t="shared" si="5"/>
        <v>2.2828033378189496</v>
      </c>
      <c r="N5" s="11">
        <f t="shared" si="6"/>
        <v>11414.016689094748</v>
      </c>
      <c r="O5" s="1">
        <v>1.1172221272009395</v>
      </c>
    </row>
    <row r="6" spans="2:15" x14ac:dyDescent="0.3">
      <c r="B6" s="8">
        <v>84</v>
      </c>
      <c r="C6" s="8" t="s">
        <v>12</v>
      </c>
      <c r="D6" s="9">
        <f t="shared" si="7"/>
        <v>33.577275727331369</v>
      </c>
      <c r="E6" s="19">
        <f t="shared" si="8"/>
        <v>2.8487175281818389</v>
      </c>
      <c r="F6" s="11">
        <f t="shared" si="0"/>
        <v>14243.587640909194</v>
      </c>
      <c r="G6" s="17">
        <f t="shared" si="1"/>
        <v>1.1162141919029327</v>
      </c>
      <c r="H6" s="9">
        <f t="shared" si="2"/>
        <v>37.504796847938529</v>
      </c>
      <c r="I6" s="9">
        <v>33.599999999999994</v>
      </c>
      <c r="J6" s="10">
        <f t="shared" si="3"/>
        <v>862.61032750258619</v>
      </c>
      <c r="K6" s="8">
        <v>22</v>
      </c>
      <c r="L6" s="10">
        <f t="shared" si="4"/>
        <v>0.11592720004815869</v>
      </c>
      <c r="M6" s="10">
        <f t="shared" si="5"/>
        <v>2.5503984010594913</v>
      </c>
      <c r="N6" s="11">
        <f t="shared" si="6"/>
        <v>12751.992005297458</v>
      </c>
      <c r="O6" s="1">
        <v>1.1162141919029327</v>
      </c>
    </row>
    <row r="7" spans="2:15" x14ac:dyDescent="0.3">
      <c r="B7" s="8">
        <v>85</v>
      </c>
      <c r="C7" s="8" t="s">
        <v>10</v>
      </c>
      <c r="D7" s="9">
        <f t="shared" si="7"/>
        <v>30.081391162110656</v>
      </c>
      <c r="E7" s="19">
        <f t="shared" si="8"/>
        <v>3.1797789336792115</v>
      </c>
      <c r="F7" s="11">
        <f t="shared" si="0"/>
        <v>15898.894668396058</v>
      </c>
      <c r="G7" s="17">
        <f t="shared" si="1"/>
        <v>2.9999999999999996</v>
      </c>
      <c r="H7" s="9">
        <f t="shared" si="2"/>
        <v>33.599999999999994</v>
      </c>
      <c r="I7" s="8">
        <v>11.2</v>
      </c>
      <c r="J7" s="10">
        <f t="shared" si="3"/>
        <v>772.79999999999984</v>
      </c>
      <c r="K7" s="8">
        <v>22</v>
      </c>
      <c r="L7" s="10">
        <f t="shared" si="4"/>
        <v>0.12939958592132508</v>
      </c>
      <c r="M7" s="10">
        <f>L7*K7</f>
        <v>2.8467908902691517</v>
      </c>
      <c r="N7" s="11">
        <f t="shared" si="6"/>
        <v>14233.954451345759</v>
      </c>
      <c r="O7" s="1">
        <v>3</v>
      </c>
    </row>
    <row r="8" spans="2:15" x14ac:dyDescent="0.3">
      <c r="B8" s="8">
        <v>86</v>
      </c>
      <c r="C8" s="8" t="s">
        <v>9</v>
      </c>
      <c r="D8" s="9">
        <f t="shared" si="7"/>
        <v>10.027130387370221</v>
      </c>
      <c r="E8" s="19">
        <f t="shared" si="8"/>
        <v>9.5393368010376332</v>
      </c>
      <c r="F8" s="11">
        <f t="shared" si="0"/>
        <v>47696.684005188166</v>
      </c>
      <c r="G8" s="17">
        <f t="shared" si="1"/>
        <v>4</v>
      </c>
      <c r="H8" s="9">
        <f t="shared" si="2"/>
        <v>11.2</v>
      </c>
      <c r="I8" s="8">
        <v>2.8</v>
      </c>
      <c r="J8" s="8">
        <f t="shared" si="3"/>
        <v>257.59999999999997</v>
      </c>
      <c r="K8" s="8">
        <v>22</v>
      </c>
      <c r="L8" s="10">
        <f t="shared" si="4"/>
        <v>0.38819875776397522</v>
      </c>
      <c r="M8" s="10">
        <f>L8*K8</f>
        <v>8.5403726708074554</v>
      </c>
      <c r="N8" s="11">
        <f t="shared" si="6"/>
        <v>42701.863354037276</v>
      </c>
      <c r="O8" s="1">
        <v>4</v>
      </c>
    </row>
    <row r="9" spans="2:15" x14ac:dyDescent="0.3">
      <c r="B9" s="8">
        <v>87</v>
      </c>
      <c r="C9" s="8" t="s">
        <v>8</v>
      </c>
      <c r="D9" s="9">
        <f t="shared" si="7"/>
        <v>2.5067825968425552</v>
      </c>
      <c r="E9" s="19">
        <f t="shared" si="8"/>
        <v>38.157347204150533</v>
      </c>
      <c r="F9" s="11">
        <f t="shared" si="0"/>
        <v>190786.73602075267</v>
      </c>
      <c r="G9" s="17">
        <f t="shared" si="1"/>
        <v>4</v>
      </c>
      <c r="H9" s="9">
        <f t="shared" si="2"/>
        <v>2.8</v>
      </c>
      <c r="I9" s="8">
        <v>0.7</v>
      </c>
      <c r="J9" s="8">
        <f>H9*23</f>
        <v>64.399999999999991</v>
      </c>
      <c r="K9" s="8">
        <v>22</v>
      </c>
      <c r="L9" s="10">
        <f t="shared" si="4"/>
        <v>1.5527950310559009</v>
      </c>
      <c r="M9" s="10">
        <f>L9*K9</f>
        <v>34.161490683229822</v>
      </c>
      <c r="N9" s="11">
        <f>M9*5000</f>
        <v>170807.4534161491</v>
      </c>
      <c r="O9" s="1">
        <v>4</v>
      </c>
    </row>
    <row r="10" spans="2:15" x14ac:dyDescent="0.3">
      <c r="B10" s="8">
        <v>88</v>
      </c>
      <c r="C10" s="8" t="s">
        <v>7</v>
      </c>
      <c r="D10" s="9">
        <f t="shared" si="7"/>
        <v>0.62669564921063881</v>
      </c>
      <c r="E10" s="19">
        <f t="shared" si="8"/>
        <v>152.62938881660213</v>
      </c>
      <c r="F10" s="11">
        <f t="shared" si="0"/>
        <v>763146.94408301066</v>
      </c>
      <c r="G10" s="17">
        <f t="shared" si="1"/>
        <v>4</v>
      </c>
      <c r="H10" s="9">
        <f t="shared" si="2"/>
        <v>0.7</v>
      </c>
      <c r="I10" s="8">
        <v>0.17499999999999999</v>
      </c>
      <c r="J10" s="8">
        <f>H10*23</f>
        <v>16.099999999999998</v>
      </c>
      <c r="K10" s="8">
        <v>22</v>
      </c>
      <c r="L10" s="10">
        <f t="shared" si="4"/>
        <v>6.2111801242236035</v>
      </c>
      <c r="M10" s="10">
        <f>L10*K10</f>
        <v>136.64596273291929</v>
      </c>
      <c r="N10" s="11">
        <f>M10*5000</f>
        <v>683229.81366459641</v>
      </c>
      <c r="O10" s="1">
        <v>4</v>
      </c>
    </row>
    <row r="11" spans="2:15" x14ac:dyDescent="0.3">
      <c r="B11" s="8">
        <v>89</v>
      </c>
      <c r="C11" s="8" t="s">
        <v>6</v>
      </c>
      <c r="D11" s="9">
        <f t="shared" si="7"/>
        <v>0.1566739123026597</v>
      </c>
      <c r="E11" s="19">
        <f t="shared" si="8"/>
        <v>610.51755526640852</v>
      </c>
      <c r="F11" s="11">
        <f t="shared" si="0"/>
        <v>3052587.7763320426</v>
      </c>
      <c r="G11" s="17" t="e">
        <f t="shared" si="1"/>
        <v>#DIV/0!</v>
      </c>
      <c r="H11" s="12">
        <v>0.17499999999999999</v>
      </c>
      <c r="I11" s="12"/>
      <c r="J11" s="8">
        <f>H11*23</f>
        <v>4.0249999999999995</v>
      </c>
      <c r="K11" s="8">
        <v>22</v>
      </c>
      <c r="L11" s="10">
        <f>100/J11</f>
        <v>24.844720496894414</v>
      </c>
      <c r="M11" s="10">
        <f>L11*K11</f>
        <v>546.58385093167715</v>
      </c>
      <c r="N11" s="11">
        <f>M11*5000</f>
        <v>2732919.2546583856</v>
      </c>
      <c r="O11" s="1">
        <v>4</v>
      </c>
    </row>
    <row r="12" spans="2:15" ht="17.25" x14ac:dyDescent="0.3">
      <c r="B12" s="27" t="s">
        <v>29</v>
      </c>
      <c r="C12" s="28"/>
      <c r="D12" s="29"/>
      <c r="E12" s="20">
        <f>SUM(E4:E11)</f>
        <v>821.69937923484827</v>
      </c>
      <c r="F12" s="14">
        <f>SUM(F4:F11)</f>
        <v>4108496.8961742418</v>
      </c>
      <c r="G12" s="8"/>
      <c r="H12" s="8"/>
      <c r="I12" s="8"/>
      <c r="J12" s="8"/>
      <c r="K12" s="8"/>
      <c r="L12" s="13">
        <f>SUM(L4:L11)</f>
        <v>33.438664021140404</v>
      </c>
      <c r="M12" s="13">
        <f>SUM(M4:M11)</f>
        <v>735.65060846508891</v>
      </c>
      <c r="N12" s="14">
        <f>SUM(N4:N11)</f>
        <v>3678253.0423254445</v>
      </c>
    </row>
    <row r="14" spans="2:15" x14ac:dyDescent="0.3">
      <c r="D14" s="22" t="s">
        <v>32</v>
      </c>
      <c r="E14" s="22" t="s">
        <v>33</v>
      </c>
    </row>
    <row r="15" spans="2:15" x14ac:dyDescent="0.3">
      <c r="D15" s="5"/>
      <c r="E15" s="23">
        <f>(100-D15)*E4/100+E5+E6+E7+E8+E9+E10+E11</f>
        <v>821.69937923484827</v>
      </c>
    </row>
  </sheetData>
  <mergeCells count="2">
    <mergeCell ref="B2:F2"/>
    <mergeCell ref="B12:D12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631C-2EAA-44CD-9042-48BFD3CEE11C}">
  <dimension ref="B2:O14"/>
  <sheetViews>
    <sheetView zoomScale="130" zoomScaleNormal="130" workbookViewId="0">
      <selection activeCell="D5" sqref="D5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83</v>
      </c>
      <c r="C4" s="8" t="s">
        <v>13</v>
      </c>
      <c r="D4" s="9">
        <v>45.3</v>
      </c>
      <c r="E4" s="19">
        <f>+F4/5000</f>
        <v>2.1115270179479797</v>
      </c>
      <c r="F4" s="11">
        <f t="shared" ref="F4:F10" si="0">N4/(D4/H4)</f>
        <v>10557.635089739899</v>
      </c>
      <c r="G4" s="17">
        <f t="shared" ref="G4:G10" si="1">+H4/H5</f>
        <v>1.1172221272009395</v>
      </c>
      <c r="H4" s="9">
        <f t="shared" ref="H4:H9" si="2">+I4*O4</f>
        <v>41.901188914692973</v>
      </c>
      <c r="I4" s="9">
        <v>37.504796847938529</v>
      </c>
      <c r="J4" s="10">
        <f t="shared" ref="J4:J7" si="3">H4*23</f>
        <v>963.72734503793833</v>
      </c>
      <c r="K4" s="8">
        <v>22</v>
      </c>
      <c r="L4" s="10">
        <f t="shared" ref="L4:L9" si="4">100/J4</f>
        <v>0.10376378808267953</v>
      </c>
      <c r="M4" s="10">
        <f t="shared" ref="M4:M5" si="5">L4*K4</f>
        <v>2.2828033378189496</v>
      </c>
      <c r="N4" s="11">
        <f t="shared" ref="N4:N7" si="6">M4*5000</f>
        <v>11414.016689094748</v>
      </c>
      <c r="O4" s="1">
        <v>1.1172221272009395</v>
      </c>
    </row>
    <row r="5" spans="2:15" x14ac:dyDescent="0.3">
      <c r="B5" s="8">
        <v>84</v>
      </c>
      <c r="C5" s="8" t="s">
        <v>12</v>
      </c>
      <c r="D5" s="9">
        <f t="shared" ref="D5:D10" si="7">+D4/G4</f>
        <v>40.546994995071827</v>
      </c>
      <c r="E5" s="19">
        <f t="shared" ref="E5:E10" si="8">+F5/5000</f>
        <v>2.3590447066340983</v>
      </c>
      <c r="F5" s="11">
        <f t="shared" si="0"/>
        <v>11795.223533170492</v>
      </c>
      <c r="G5" s="17">
        <f t="shared" si="1"/>
        <v>1.1162141919029327</v>
      </c>
      <c r="H5" s="9">
        <f t="shared" si="2"/>
        <v>37.504796847938529</v>
      </c>
      <c r="I5" s="9">
        <v>33.599999999999994</v>
      </c>
      <c r="J5" s="10">
        <f t="shared" si="3"/>
        <v>862.61032750258619</v>
      </c>
      <c r="K5" s="8">
        <v>22</v>
      </c>
      <c r="L5" s="10">
        <f t="shared" si="4"/>
        <v>0.11592720004815869</v>
      </c>
      <c r="M5" s="10">
        <f t="shared" si="5"/>
        <v>2.5503984010594913</v>
      </c>
      <c r="N5" s="11">
        <f t="shared" si="6"/>
        <v>12751.992005297458</v>
      </c>
      <c r="O5" s="1">
        <v>1.1162141919029327</v>
      </c>
    </row>
    <row r="6" spans="2:15" x14ac:dyDescent="0.3">
      <c r="B6" s="8">
        <v>85</v>
      </c>
      <c r="C6" s="8" t="s">
        <v>10</v>
      </c>
      <c r="D6" s="9">
        <f t="shared" si="7"/>
        <v>36.3254609099235</v>
      </c>
      <c r="E6" s="19">
        <f t="shared" si="8"/>
        <v>2.6331991808784712</v>
      </c>
      <c r="F6" s="11">
        <f t="shared" si="0"/>
        <v>13165.995904392355</v>
      </c>
      <c r="G6" s="17">
        <f t="shared" si="1"/>
        <v>2.9999999999999996</v>
      </c>
      <c r="H6" s="9">
        <f t="shared" si="2"/>
        <v>33.599999999999994</v>
      </c>
      <c r="I6" s="8">
        <v>11.2</v>
      </c>
      <c r="J6" s="10">
        <f t="shared" si="3"/>
        <v>772.79999999999984</v>
      </c>
      <c r="K6" s="8">
        <v>22</v>
      </c>
      <c r="L6" s="10">
        <f t="shared" si="4"/>
        <v>0.12939958592132508</v>
      </c>
      <c r="M6" s="10">
        <f>L6*K6</f>
        <v>2.8467908902691517</v>
      </c>
      <c r="N6" s="11">
        <f t="shared" si="6"/>
        <v>14233.954451345759</v>
      </c>
      <c r="O6" s="1">
        <v>3</v>
      </c>
    </row>
    <row r="7" spans="2:15" x14ac:dyDescent="0.3">
      <c r="B7" s="8">
        <v>86</v>
      </c>
      <c r="C7" s="8" t="s">
        <v>9</v>
      </c>
      <c r="D7" s="9">
        <f t="shared" si="7"/>
        <v>12.108486969974502</v>
      </c>
      <c r="E7" s="19">
        <f t="shared" si="8"/>
        <v>7.8995975426354139</v>
      </c>
      <c r="F7" s="11">
        <f t="shared" si="0"/>
        <v>39497.98771317707</v>
      </c>
      <c r="G7" s="17">
        <f t="shared" si="1"/>
        <v>4</v>
      </c>
      <c r="H7" s="9">
        <f t="shared" si="2"/>
        <v>11.2</v>
      </c>
      <c r="I7" s="8">
        <v>2.8</v>
      </c>
      <c r="J7" s="8">
        <f t="shared" si="3"/>
        <v>257.59999999999997</v>
      </c>
      <c r="K7" s="8">
        <v>22</v>
      </c>
      <c r="L7" s="10">
        <f t="shared" si="4"/>
        <v>0.38819875776397522</v>
      </c>
      <c r="M7" s="10">
        <f>L7*K7</f>
        <v>8.5403726708074554</v>
      </c>
      <c r="N7" s="11">
        <f t="shared" si="6"/>
        <v>42701.863354037276</v>
      </c>
      <c r="O7" s="1">
        <v>4</v>
      </c>
    </row>
    <row r="8" spans="2:15" x14ac:dyDescent="0.3">
      <c r="B8" s="8">
        <v>87</v>
      </c>
      <c r="C8" s="8" t="s">
        <v>8</v>
      </c>
      <c r="D8" s="9">
        <f t="shared" si="7"/>
        <v>3.0271217424936254</v>
      </c>
      <c r="E8" s="19">
        <f t="shared" si="8"/>
        <v>31.598390170541656</v>
      </c>
      <c r="F8" s="11">
        <f t="shared" si="0"/>
        <v>157991.95085270828</v>
      </c>
      <c r="G8" s="17">
        <f t="shared" si="1"/>
        <v>4</v>
      </c>
      <c r="H8" s="9">
        <f t="shared" si="2"/>
        <v>2.8</v>
      </c>
      <c r="I8" s="8">
        <v>0.7</v>
      </c>
      <c r="J8" s="8">
        <f>H8*23</f>
        <v>64.399999999999991</v>
      </c>
      <c r="K8" s="8">
        <v>22</v>
      </c>
      <c r="L8" s="10">
        <f t="shared" si="4"/>
        <v>1.5527950310559009</v>
      </c>
      <c r="M8" s="10">
        <f>L8*K8</f>
        <v>34.161490683229822</v>
      </c>
      <c r="N8" s="11">
        <f>M8*5000</f>
        <v>170807.4534161491</v>
      </c>
      <c r="O8" s="1">
        <v>4</v>
      </c>
    </row>
    <row r="9" spans="2:15" x14ac:dyDescent="0.3">
      <c r="B9" s="8">
        <v>88</v>
      </c>
      <c r="C9" s="8" t="s">
        <v>7</v>
      </c>
      <c r="D9" s="9">
        <f t="shared" si="7"/>
        <v>0.75678043562340636</v>
      </c>
      <c r="E9" s="19">
        <f t="shared" si="8"/>
        <v>126.39356068216662</v>
      </c>
      <c r="F9" s="11">
        <f t="shared" si="0"/>
        <v>631967.80341083312</v>
      </c>
      <c r="G9" s="17">
        <f t="shared" si="1"/>
        <v>4</v>
      </c>
      <c r="H9" s="9">
        <f t="shared" si="2"/>
        <v>0.7</v>
      </c>
      <c r="I9" s="8">
        <v>0.17499999999999999</v>
      </c>
      <c r="J9" s="8">
        <f>H9*23</f>
        <v>16.099999999999998</v>
      </c>
      <c r="K9" s="8">
        <v>22</v>
      </c>
      <c r="L9" s="10">
        <f t="shared" si="4"/>
        <v>6.2111801242236035</v>
      </c>
      <c r="M9" s="10">
        <f>L9*K9</f>
        <v>136.64596273291929</v>
      </c>
      <c r="N9" s="11">
        <f>M9*5000</f>
        <v>683229.81366459641</v>
      </c>
      <c r="O9" s="1">
        <v>4</v>
      </c>
    </row>
    <row r="10" spans="2:15" x14ac:dyDescent="0.3">
      <c r="B10" s="8">
        <v>89</v>
      </c>
      <c r="C10" s="8" t="s">
        <v>6</v>
      </c>
      <c r="D10" s="9">
        <f t="shared" si="7"/>
        <v>0.18919510890585159</v>
      </c>
      <c r="E10" s="19">
        <f t="shared" si="8"/>
        <v>505.57424272866649</v>
      </c>
      <c r="F10" s="11">
        <f t="shared" si="0"/>
        <v>2527871.2136433325</v>
      </c>
      <c r="G10" s="17" t="e">
        <f t="shared" si="1"/>
        <v>#DIV/0!</v>
      </c>
      <c r="H10" s="12">
        <v>0.17499999999999999</v>
      </c>
      <c r="I10" s="12"/>
      <c r="J10" s="8">
        <f>H10*23</f>
        <v>4.0249999999999995</v>
      </c>
      <c r="K10" s="8">
        <v>22</v>
      </c>
      <c r="L10" s="10">
        <f>100/J10</f>
        <v>24.844720496894414</v>
      </c>
      <c r="M10" s="10">
        <f>L10*K10</f>
        <v>546.58385093167715</v>
      </c>
      <c r="N10" s="11">
        <f>M10*5000</f>
        <v>2732919.2546583856</v>
      </c>
      <c r="O10" s="1">
        <v>4</v>
      </c>
    </row>
    <row r="11" spans="2:15" ht="17.25" x14ac:dyDescent="0.3">
      <c r="B11" s="27" t="s">
        <v>29</v>
      </c>
      <c r="C11" s="28"/>
      <c r="D11" s="29"/>
      <c r="E11" s="20">
        <f>SUM(E4:E10)</f>
        <v>678.56956202947072</v>
      </c>
      <c r="F11" s="14">
        <f>SUM(F4:F10)</f>
        <v>3392847.8101473534</v>
      </c>
      <c r="G11" s="8"/>
      <c r="H11" s="8"/>
      <c r="I11" s="8"/>
      <c r="J11" s="8"/>
      <c r="K11" s="8"/>
      <c r="L11" s="13">
        <f>SUM(L4:L10)</f>
        <v>33.345984983990057</v>
      </c>
      <c r="M11" s="13">
        <f>SUM(M4:M10)</f>
        <v>733.61166964778135</v>
      </c>
      <c r="N11" s="14">
        <f>SUM(N4:N10)</f>
        <v>3668058.3482389064</v>
      </c>
    </row>
    <row r="13" spans="2:15" x14ac:dyDescent="0.3">
      <c r="D13" s="22" t="s">
        <v>32</v>
      </c>
      <c r="E13" s="22" t="s">
        <v>33</v>
      </c>
    </row>
    <row r="14" spans="2:15" x14ac:dyDescent="0.3">
      <c r="D14" s="5"/>
      <c r="E14" s="23">
        <f>(100-D14)*E4/100+E5+E6+E7+E8+E9+E10</f>
        <v>678.56956202947072</v>
      </c>
    </row>
  </sheetData>
  <mergeCells count="2">
    <mergeCell ref="B2:F2"/>
    <mergeCell ref="B11:D1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907-E6C7-4D76-A37B-BFB8F33D41AA}">
  <dimension ref="B2:O13"/>
  <sheetViews>
    <sheetView zoomScale="130" zoomScaleNormal="130" workbookViewId="0">
      <selection activeCell="E14" sqref="E14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84</v>
      </c>
      <c r="C4" s="8" t="s">
        <v>12</v>
      </c>
      <c r="D4" s="18">
        <v>37.504796847938536</v>
      </c>
      <c r="E4" s="19">
        <f>+F4/5000</f>
        <v>2.5503984010594909</v>
      </c>
      <c r="F4" s="11">
        <f t="shared" ref="F4:F9" si="0">N4/(D4/H4)</f>
        <v>12751.992005297454</v>
      </c>
      <c r="G4" s="17">
        <f t="shared" ref="G4:G9" si="1">+H4/H5</f>
        <v>1.1162141919029327</v>
      </c>
      <c r="H4" s="9">
        <f t="shared" ref="H4:H8" si="2">+I4*O4</f>
        <v>37.504796847938529</v>
      </c>
      <c r="I4" s="9">
        <v>33.599999999999994</v>
      </c>
      <c r="J4" s="10">
        <f t="shared" ref="J4:J6" si="3">H4*23</f>
        <v>862.61032750258619</v>
      </c>
      <c r="K4" s="8">
        <v>22</v>
      </c>
      <c r="L4" s="10">
        <f t="shared" ref="L4:L8" si="4">100/J4</f>
        <v>0.11592720004815869</v>
      </c>
      <c r="M4" s="10">
        <f t="shared" ref="M4" si="5">L4*K4</f>
        <v>2.5503984010594913</v>
      </c>
      <c r="N4" s="11">
        <f t="shared" ref="N4:N6" si="6">M4*5000</f>
        <v>12751.992005297458</v>
      </c>
      <c r="O4" s="1">
        <v>1.1162141919029327</v>
      </c>
    </row>
    <row r="5" spans="2:15" x14ac:dyDescent="0.3">
      <c r="B5" s="8">
        <v>85</v>
      </c>
      <c r="C5" s="8" t="s">
        <v>10</v>
      </c>
      <c r="D5" s="9">
        <f>+D4/G4</f>
        <v>33.599999999999994</v>
      </c>
      <c r="E5" s="19">
        <f t="shared" ref="E5:E9" si="7">+F5/5000</f>
        <v>2.8467908902691517</v>
      </c>
      <c r="F5" s="11">
        <f t="shared" si="0"/>
        <v>14233.954451345759</v>
      </c>
      <c r="G5" s="17">
        <f t="shared" si="1"/>
        <v>2.9999999999999996</v>
      </c>
      <c r="H5" s="9">
        <f t="shared" si="2"/>
        <v>33.599999999999994</v>
      </c>
      <c r="I5" s="8">
        <v>11.2</v>
      </c>
      <c r="J5" s="10">
        <f t="shared" si="3"/>
        <v>772.79999999999984</v>
      </c>
      <c r="K5" s="8">
        <v>22</v>
      </c>
      <c r="L5" s="10">
        <f t="shared" si="4"/>
        <v>0.12939958592132508</v>
      </c>
      <c r="M5" s="10">
        <f>L5*K5</f>
        <v>2.8467908902691517</v>
      </c>
      <c r="N5" s="11">
        <f t="shared" si="6"/>
        <v>14233.954451345759</v>
      </c>
      <c r="O5" s="1">
        <v>3</v>
      </c>
    </row>
    <row r="6" spans="2:15" x14ac:dyDescent="0.3">
      <c r="B6" s="8">
        <v>86</v>
      </c>
      <c r="C6" s="8" t="s">
        <v>9</v>
      </c>
      <c r="D6" s="9">
        <f>+D5/G5</f>
        <v>11.2</v>
      </c>
      <c r="E6" s="19">
        <f t="shared" si="7"/>
        <v>8.5403726708074554</v>
      </c>
      <c r="F6" s="11">
        <f t="shared" si="0"/>
        <v>42701.863354037276</v>
      </c>
      <c r="G6" s="17">
        <f t="shared" si="1"/>
        <v>4</v>
      </c>
      <c r="H6" s="9">
        <f t="shared" si="2"/>
        <v>11.2</v>
      </c>
      <c r="I6" s="8">
        <v>2.8</v>
      </c>
      <c r="J6" s="8">
        <f t="shared" si="3"/>
        <v>257.59999999999997</v>
      </c>
      <c r="K6" s="8">
        <v>22</v>
      </c>
      <c r="L6" s="10">
        <f t="shared" si="4"/>
        <v>0.38819875776397522</v>
      </c>
      <c r="M6" s="10">
        <f>L6*K6</f>
        <v>8.5403726708074554</v>
      </c>
      <c r="N6" s="11">
        <f t="shared" si="6"/>
        <v>42701.863354037276</v>
      </c>
      <c r="O6" s="1">
        <v>4</v>
      </c>
    </row>
    <row r="7" spans="2:15" x14ac:dyDescent="0.3">
      <c r="B7" s="8">
        <v>87</v>
      </c>
      <c r="C7" s="8" t="s">
        <v>8</v>
      </c>
      <c r="D7" s="9">
        <f>+D6/G6</f>
        <v>2.8</v>
      </c>
      <c r="E7" s="19">
        <f t="shared" si="7"/>
        <v>34.161490683229822</v>
      </c>
      <c r="F7" s="11">
        <f t="shared" si="0"/>
        <v>170807.4534161491</v>
      </c>
      <c r="G7" s="17">
        <f t="shared" si="1"/>
        <v>4</v>
      </c>
      <c r="H7" s="9">
        <f t="shared" si="2"/>
        <v>2.8</v>
      </c>
      <c r="I7" s="8">
        <v>0.7</v>
      </c>
      <c r="J7" s="8">
        <f>H7*23</f>
        <v>64.399999999999991</v>
      </c>
      <c r="K7" s="8">
        <v>22</v>
      </c>
      <c r="L7" s="10">
        <f t="shared" si="4"/>
        <v>1.5527950310559009</v>
      </c>
      <c r="M7" s="10">
        <f>L7*K7</f>
        <v>34.161490683229822</v>
      </c>
      <c r="N7" s="11">
        <f>M7*5000</f>
        <v>170807.4534161491</v>
      </c>
      <c r="O7" s="1">
        <v>4</v>
      </c>
    </row>
    <row r="8" spans="2:15" x14ac:dyDescent="0.3">
      <c r="B8" s="8">
        <v>88</v>
      </c>
      <c r="C8" s="8" t="s">
        <v>7</v>
      </c>
      <c r="D8" s="9">
        <f>+D7/G7</f>
        <v>0.7</v>
      </c>
      <c r="E8" s="19">
        <f t="shared" si="7"/>
        <v>136.64596273291929</v>
      </c>
      <c r="F8" s="11">
        <f t="shared" si="0"/>
        <v>683229.81366459641</v>
      </c>
      <c r="G8" s="17">
        <f t="shared" si="1"/>
        <v>4</v>
      </c>
      <c r="H8" s="9">
        <f t="shared" si="2"/>
        <v>0.7</v>
      </c>
      <c r="I8" s="8">
        <v>0.17499999999999999</v>
      </c>
      <c r="J8" s="8">
        <f>H8*23</f>
        <v>16.099999999999998</v>
      </c>
      <c r="K8" s="8">
        <v>22</v>
      </c>
      <c r="L8" s="10">
        <f t="shared" si="4"/>
        <v>6.2111801242236035</v>
      </c>
      <c r="M8" s="10">
        <f>L8*K8</f>
        <v>136.64596273291929</v>
      </c>
      <c r="N8" s="11">
        <f>M8*5000</f>
        <v>683229.81366459641</v>
      </c>
      <c r="O8" s="1">
        <v>4</v>
      </c>
    </row>
    <row r="9" spans="2:15" x14ac:dyDescent="0.3">
      <c r="B9" s="8">
        <v>89</v>
      </c>
      <c r="C9" s="8" t="s">
        <v>6</v>
      </c>
      <c r="D9" s="9">
        <f>+D8/G8</f>
        <v>0.17499999999999999</v>
      </c>
      <c r="E9" s="19">
        <f t="shared" si="7"/>
        <v>546.58385093167715</v>
      </c>
      <c r="F9" s="11">
        <f t="shared" si="0"/>
        <v>2732919.2546583856</v>
      </c>
      <c r="G9" s="17" t="e">
        <f t="shared" si="1"/>
        <v>#DIV/0!</v>
      </c>
      <c r="H9" s="12">
        <v>0.17499999999999999</v>
      </c>
      <c r="I9" s="12"/>
      <c r="J9" s="8">
        <f>H9*23</f>
        <v>4.0249999999999995</v>
      </c>
      <c r="K9" s="8">
        <v>22</v>
      </c>
      <c r="L9" s="10">
        <f>100/J9</f>
        <v>24.844720496894414</v>
      </c>
      <c r="M9" s="10">
        <f>L9*K9</f>
        <v>546.58385093167715</v>
      </c>
      <c r="N9" s="11">
        <f>M9*5000</f>
        <v>2732919.2546583856</v>
      </c>
      <c r="O9" s="1">
        <v>4</v>
      </c>
    </row>
    <row r="10" spans="2:15" ht="17.25" x14ac:dyDescent="0.3">
      <c r="B10" s="27" t="s">
        <v>29</v>
      </c>
      <c r="C10" s="28"/>
      <c r="D10" s="29"/>
      <c r="E10" s="20">
        <f>SUM(E4:E9)</f>
        <v>731.32886630996234</v>
      </c>
      <c r="F10" s="14">
        <f>SUM(F4:F9)</f>
        <v>3656644.3315498116</v>
      </c>
      <c r="G10" s="8"/>
      <c r="H10" s="8"/>
      <c r="I10" s="8"/>
      <c r="J10" s="8"/>
      <c r="K10" s="8"/>
      <c r="L10" s="13">
        <f>SUM(L4:L9)</f>
        <v>33.242221195907376</v>
      </c>
      <c r="M10" s="13">
        <f>SUM(M4:M9)</f>
        <v>731.32886630996234</v>
      </c>
      <c r="N10" s="14">
        <f>SUM(N4:N9)</f>
        <v>3656644.3315498116</v>
      </c>
    </row>
    <row r="12" spans="2:15" x14ac:dyDescent="0.3">
      <c r="D12" s="22" t="s">
        <v>32</v>
      </c>
      <c r="E12" s="22" t="s">
        <v>33</v>
      </c>
    </row>
    <row r="13" spans="2:15" x14ac:dyDescent="0.3">
      <c r="D13" s="5"/>
      <c r="E13" s="23">
        <f>(100-D13)*E4/100+E5+E6+E7+E8+E9</f>
        <v>731.32886630996234</v>
      </c>
    </row>
  </sheetData>
  <mergeCells count="2">
    <mergeCell ref="B2:F2"/>
    <mergeCell ref="B10:D10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C67F-7571-4E36-A5A9-0DB375696859}">
  <dimension ref="B2:O12"/>
  <sheetViews>
    <sheetView zoomScale="130" zoomScaleNormal="130" workbookViewId="0">
      <selection activeCell="E18" sqref="E18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85</v>
      </c>
      <c r="C4" s="8" t="s">
        <v>10</v>
      </c>
      <c r="D4" s="18">
        <v>33.599999999999994</v>
      </c>
      <c r="E4" s="19">
        <f>+F4/5000</f>
        <v>2.8467908902691517</v>
      </c>
      <c r="F4" s="11">
        <f>N4/(D4/H4)</f>
        <v>14233.954451345759</v>
      </c>
      <c r="G4" s="17">
        <f t="shared" ref="G4:G8" si="0">+H4/H5</f>
        <v>2.9999999999999996</v>
      </c>
      <c r="H4" s="9">
        <f t="shared" ref="H4:H7" si="1">+I4*O4</f>
        <v>33.599999999999994</v>
      </c>
      <c r="I4" s="8">
        <v>11.2</v>
      </c>
      <c r="J4" s="10">
        <f t="shared" ref="J4:J5" si="2">H4*23</f>
        <v>772.79999999999984</v>
      </c>
      <c r="K4" s="8">
        <v>22</v>
      </c>
      <c r="L4" s="10">
        <f t="shared" ref="L4:L7" si="3">100/J4</f>
        <v>0.12939958592132508</v>
      </c>
      <c r="M4" s="10">
        <f>L4*K4</f>
        <v>2.8467908902691517</v>
      </c>
      <c r="N4" s="11">
        <f t="shared" ref="N4:N5" si="4">M4*5000</f>
        <v>14233.954451345759</v>
      </c>
      <c r="O4" s="1">
        <v>3</v>
      </c>
    </row>
    <row r="5" spans="2:15" x14ac:dyDescent="0.3">
      <c r="B5" s="8">
        <v>86</v>
      </c>
      <c r="C5" s="8" t="s">
        <v>9</v>
      </c>
      <c r="D5" s="9">
        <f>+D4/G4</f>
        <v>11.2</v>
      </c>
      <c r="E5" s="19">
        <f t="shared" ref="E5:E8" si="5">+F5/5000</f>
        <v>8.5403726708074554</v>
      </c>
      <c r="F5" s="11">
        <f>N5/(D5/H5)</f>
        <v>42701.863354037276</v>
      </c>
      <c r="G5" s="17">
        <f t="shared" si="0"/>
        <v>4</v>
      </c>
      <c r="H5" s="9">
        <f t="shared" si="1"/>
        <v>11.2</v>
      </c>
      <c r="I5" s="8">
        <v>2.8</v>
      </c>
      <c r="J5" s="8">
        <f t="shared" si="2"/>
        <v>257.59999999999997</v>
      </c>
      <c r="K5" s="8">
        <v>22</v>
      </c>
      <c r="L5" s="10">
        <f t="shared" si="3"/>
        <v>0.38819875776397522</v>
      </c>
      <c r="M5" s="10">
        <f>L5*K5</f>
        <v>8.5403726708074554</v>
      </c>
      <c r="N5" s="11">
        <f t="shared" si="4"/>
        <v>42701.863354037276</v>
      </c>
      <c r="O5" s="1">
        <v>4</v>
      </c>
    </row>
    <row r="6" spans="2:15" x14ac:dyDescent="0.3">
      <c r="B6" s="8">
        <v>87</v>
      </c>
      <c r="C6" s="8" t="s">
        <v>8</v>
      </c>
      <c r="D6" s="9">
        <f>+D5/G5</f>
        <v>2.8</v>
      </c>
      <c r="E6" s="19">
        <f t="shared" si="5"/>
        <v>34.161490683229822</v>
      </c>
      <c r="F6" s="11">
        <f>N6/(D6/H6)</f>
        <v>170807.4534161491</v>
      </c>
      <c r="G6" s="17">
        <f t="shared" si="0"/>
        <v>4</v>
      </c>
      <c r="H6" s="9">
        <f t="shared" si="1"/>
        <v>2.8</v>
      </c>
      <c r="I6" s="8">
        <v>0.7</v>
      </c>
      <c r="J6" s="8">
        <f>H6*23</f>
        <v>64.399999999999991</v>
      </c>
      <c r="K6" s="8">
        <v>22</v>
      </c>
      <c r="L6" s="10">
        <f t="shared" si="3"/>
        <v>1.5527950310559009</v>
      </c>
      <c r="M6" s="10">
        <f>L6*K6</f>
        <v>34.161490683229822</v>
      </c>
      <c r="N6" s="11">
        <f>M6*5000</f>
        <v>170807.4534161491</v>
      </c>
      <c r="O6" s="1">
        <v>4</v>
      </c>
    </row>
    <row r="7" spans="2:15" x14ac:dyDescent="0.3">
      <c r="B7" s="8">
        <v>88</v>
      </c>
      <c r="C7" s="8" t="s">
        <v>7</v>
      </c>
      <c r="D7" s="9">
        <f>+D6/G6</f>
        <v>0.7</v>
      </c>
      <c r="E7" s="19">
        <f t="shared" si="5"/>
        <v>136.64596273291929</v>
      </c>
      <c r="F7" s="11">
        <f>N7/(D7/H7)</f>
        <v>683229.81366459641</v>
      </c>
      <c r="G7" s="17">
        <f t="shared" si="0"/>
        <v>4</v>
      </c>
      <c r="H7" s="9">
        <f t="shared" si="1"/>
        <v>0.7</v>
      </c>
      <c r="I7" s="8">
        <v>0.17499999999999999</v>
      </c>
      <c r="J7" s="8">
        <f>H7*23</f>
        <v>16.099999999999998</v>
      </c>
      <c r="K7" s="8">
        <v>22</v>
      </c>
      <c r="L7" s="10">
        <f t="shared" si="3"/>
        <v>6.2111801242236035</v>
      </c>
      <c r="M7" s="10">
        <f>L7*K7</f>
        <v>136.64596273291929</v>
      </c>
      <c r="N7" s="11">
        <f>M7*5000</f>
        <v>683229.81366459641</v>
      </c>
      <c r="O7" s="1">
        <v>4</v>
      </c>
    </row>
    <row r="8" spans="2:15" x14ac:dyDescent="0.3">
      <c r="B8" s="8">
        <v>89</v>
      </c>
      <c r="C8" s="8" t="s">
        <v>6</v>
      </c>
      <c r="D8" s="9">
        <f>+D7/G7</f>
        <v>0.17499999999999999</v>
      </c>
      <c r="E8" s="19">
        <f t="shared" si="5"/>
        <v>546.58385093167715</v>
      </c>
      <c r="F8" s="11">
        <f>N8/(D8/H8)</f>
        <v>2732919.2546583856</v>
      </c>
      <c r="G8" s="17" t="e">
        <f t="shared" si="0"/>
        <v>#DIV/0!</v>
      </c>
      <c r="H8" s="12">
        <v>0.17499999999999999</v>
      </c>
      <c r="I8" s="12"/>
      <c r="J8" s="8">
        <f>H8*23</f>
        <v>4.0249999999999995</v>
      </c>
      <c r="K8" s="8">
        <v>22</v>
      </c>
      <c r="L8" s="10">
        <f>100/J8</f>
        <v>24.844720496894414</v>
      </c>
      <c r="M8" s="10">
        <f>L8*K8</f>
        <v>546.58385093167715</v>
      </c>
      <c r="N8" s="11">
        <f>M8*5000</f>
        <v>2732919.2546583856</v>
      </c>
      <c r="O8" s="1">
        <v>4</v>
      </c>
    </row>
    <row r="9" spans="2:15" ht="17.25" x14ac:dyDescent="0.3">
      <c r="B9" s="27" t="s">
        <v>29</v>
      </c>
      <c r="C9" s="28"/>
      <c r="D9" s="29"/>
      <c r="E9" s="20">
        <f>SUM(E4:E8)</f>
        <v>728.77846790890283</v>
      </c>
      <c r="F9" s="14">
        <f>SUM(F4:F8)</f>
        <v>3643892.3395445142</v>
      </c>
      <c r="G9" s="8"/>
      <c r="H9" s="8"/>
      <c r="I9" s="8"/>
      <c r="J9" s="8"/>
      <c r="K9" s="8"/>
      <c r="L9" s="13">
        <f>SUM(L4:L8)</f>
        <v>33.126293995859221</v>
      </c>
      <c r="M9" s="13">
        <f>SUM(M4:M8)</f>
        <v>728.77846790890283</v>
      </c>
      <c r="N9" s="14">
        <f>SUM(N4:N8)</f>
        <v>3643892.3395445142</v>
      </c>
    </row>
    <row r="11" spans="2:15" x14ac:dyDescent="0.3">
      <c r="D11" s="22" t="s">
        <v>32</v>
      </c>
      <c r="E11" s="22" t="s">
        <v>33</v>
      </c>
    </row>
    <row r="12" spans="2:15" x14ac:dyDescent="0.3">
      <c r="D12" s="5"/>
      <c r="E12" s="23">
        <f>(100-D12)*E4/100+E5+E6+E7+E8</f>
        <v>728.77846790890283</v>
      </c>
    </row>
  </sheetData>
  <mergeCells count="2">
    <mergeCell ref="B2:F2"/>
    <mergeCell ref="B9:D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87EE-F2FC-4794-86F3-03E7813D7691}">
  <dimension ref="B2:O11"/>
  <sheetViews>
    <sheetView zoomScale="130" zoomScaleNormal="130" workbookViewId="0">
      <selection activeCell="E15" sqref="E15"/>
    </sheetView>
  </sheetViews>
  <sheetFormatPr defaultRowHeight="16.5" x14ac:dyDescent="0.3"/>
  <cols>
    <col min="1" max="3" width="9" style="1"/>
    <col min="4" max="5" width="11.875" style="1" customWidth="1"/>
    <col min="6" max="6" width="14.12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86</v>
      </c>
      <c r="C4" s="8" t="s">
        <v>9</v>
      </c>
      <c r="D4" s="18">
        <v>11.2</v>
      </c>
      <c r="E4" s="19">
        <f>+F4/5000</f>
        <v>8.5403726708074554</v>
      </c>
      <c r="F4" s="11">
        <f>N4/(D4/H4)</f>
        <v>42701.863354037276</v>
      </c>
      <c r="G4" s="17">
        <f t="shared" ref="G4:G7" si="0">+H4/H5</f>
        <v>4</v>
      </c>
      <c r="H4" s="9">
        <f t="shared" ref="H4:H6" si="1">+I4*O4</f>
        <v>11.2</v>
      </c>
      <c r="I4" s="8">
        <v>2.8</v>
      </c>
      <c r="J4" s="8">
        <f t="shared" ref="J4" si="2">H4*23</f>
        <v>257.59999999999997</v>
      </c>
      <c r="K4" s="8">
        <v>22</v>
      </c>
      <c r="L4" s="10">
        <f t="shared" ref="L4:L6" si="3">100/J4</f>
        <v>0.38819875776397522</v>
      </c>
      <c r="M4" s="10">
        <f>L4*K4</f>
        <v>8.5403726708074554</v>
      </c>
      <c r="N4" s="11">
        <f t="shared" ref="N4" si="4">M4*5000</f>
        <v>42701.863354037276</v>
      </c>
      <c r="O4" s="1">
        <v>4</v>
      </c>
    </row>
    <row r="5" spans="2:15" x14ac:dyDescent="0.3">
      <c r="B5" s="8">
        <v>87</v>
      </c>
      <c r="C5" s="8" t="s">
        <v>8</v>
      </c>
      <c r="D5" s="9">
        <f>+D4/G4</f>
        <v>2.8</v>
      </c>
      <c r="E5" s="19">
        <f t="shared" ref="E5:E7" si="5">+F5/5000</f>
        <v>34.161490683229822</v>
      </c>
      <c r="F5" s="11">
        <f>N5/(D5/H5)</f>
        <v>170807.4534161491</v>
      </c>
      <c r="G5" s="17">
        <f t="shared" si="0"/>
        <v>4</v>
      </c>
      <c r="H5" s="9">
        <f t="shared" si="1"/>
        <v>2.8</v>
      </c>
      <c r="I5" s="8">
        <v>0.7</v>
      </c>
      <c r="J5" s="8">
        <f>H5*23</f>
        <v>64.399999999999991</v>
      </c>
      <c r="K5" s="8">
        <v>22</v>
      </c>
      <c r="L5" s="10">
        <f t="shared" si="3"/>
        <v>1.5527950310559009</v>
      </c>
      <c r="M5" s="10">
        <f>L5*K5</f>
        <v>34.161490683229822</v>
      </c>
      <c r="N5" s="11">
        <f>M5*5000</f>
        <v>170807.4534161491</v>
      </c>
      <c r="O5" s="1">
        <v>4</v>
      </c>
    </row>
    <row r="6" spans="2:15" x14ac:dyDescent="0.3">
      <c r="B6" s="8">
        <v>88</v>
      </c>
      <c r="C6" s="8" t="s">
        <v>7</v>
      </c>
      <c r="D6" s="9">
        <f>+D5/G5</f>
        <v>0.7</v>
      </c>
      <c r="E6" s="19">
        <f t="shared" si="5"/>
        <v>136.64596273291929</v>
      </c>
      <c r="F6" s="11">
        <f>N6/(D6/H6)</f>
        <v>683229.81366459641</v>
      </c>
      <c r="G6" s="17">
        <f t="shared" si="0"/>
        <v>4</v>
      </c>
      <c r="H6" s="9">
        <f t="shared" si="1"/>
        <v>0.7</v>
      </c>
      <c r="I6" s="8">
        <v>0.17499999999999999</v>
      </c>
      <c r="J6" s="8">
        <f>H6*23</f>
        <v>16.099999999999998</v>
      </c>
      <c r="K6" s="8">
        <v>22</v>
      </c>
      <c r="L6" s="10">
        <f t="shared" si="3"/>
        <v>6.2111801242236035</v>
      </c>
      <c r="M6" s="10">
        <f>L6*K6</f>
        <v>136.64596273291929</v>
      </c>
      <c r="N6" s="11">
        <f>M6*5000</f>
        <v>683229.81366459641</v>
      </c>
      <c r="O6" s="1">
        <v>4</v>
      </c>
    </row>
    <row r="7" spans="2:15" x14ac:dyDescent="0.3">
      <c r="B7" s="8">
        <v>89</v>
      </c>
      <c r="C7" s="8" t="s">
        <v>6</v>
      </c>
      <c r="D7" s="9">
        <f>+D6/G6</f>
        <v>0.17499999999999999</v>
      </c>
      <c r="E7" s="19">
        <f t="shared" si="5"/>
        <v>546.58385093167715</v>
      </c>
      <c r="F7" s="11">
        <f>N7/(D7/H7)</f>
        <v>2732919.2546583856</v>
      </c>
      <c r="G7" s="17" t="e">
        <f t="shared" si="0"/>
        <v>#DIV/0!</v>
      </c>
      <c r="H7" s="12">
        <v>0.17499999999999999</v>
      </c>
      <c r="I7" s="12"/>
      <c r="J7" s="8">
        <f>H7*23</f>
        <v>4.0249999999999995</v>
      </c>
      <c r="K7" s="8">
        <v>22</v>
      </c>
      <c r="L7" s="10">
        <f>100/J7</f>
        <v>24.844720496894414</v>
      </c>
      <c r="M7" s="10">
        <f>L7*K7</f>
        <v>546.58385093167715</v>
      </c>
      <c r="N7" s="11">
        <f>M7*5000</f>
        <v>2732919.2546583856</v>
      </c>
      <c r="O7" s="1">
        <v>4</v>
      </c>
    </row>
    <row r="8" spans="2:15" ht="17.25" x14ac:dyDescent="0.3">
      <c r="B8" s="27" t="s">
        <v>29</v>
      </c>
      <c r="C8" s="28"/>
      <c r="D8" s="29"/>
      <c r="E8" s="20">
        <f>SUM(E4:E7)</f>
        <v>725.93167701863376</v>
      </c>
      <c r="F8" s="20">
        <f>SUM(F4:F7)</f>
        <v>3629658.3850931684</v>
      </c>
      <c r="G8" s="8"/>
      <c r="H8" s="8"/>
      <c r="I8" s="8"/>
      <c r="J8" s="8"/>
      <c r="K8" s="8"/>
      <c r="L8" s="13">
        <f>SUM(L4:L7)</f>
        <v>32.996894409937894</v>
      </c>
      <c r="M8" s="13">
        <f>SUM(M4:M7)</f>
        <v>725.93167701863376</v>
      </c>
      <c r="N8" s="14">
        <f>SUM(N4:N7)</f>
        <v>3629658.3850931684</v>
      </c>
    </row>
    <row r="10" spans="2:15" x14ac:dyDescent="0.3">
      <c r="D10" s="22" t="s">
        <v>32</v>
      </c>
      <c r="E10" s="22" t="s">
        <v>33</v>
      </c>
    </row>
    <row r="11" spans="2:15" x14ac:dyDescent="0.3">
      <c r="D11" s="5"/>
      <c r="E11" s="23">
        <f>(100-D11)*E4/100+E5+E6+E7</f>
        <v>725.93167701863376</v>
      </c>
    </row>
  </sheetData>
  <mergeCells count="2">
    <mergeCell ref="B2:F2"/>
    <mergeCell ref="B8:D8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261E-8B72-4957-9C6C-4E74F5D0FA07}">
  <dimension ref="B2:O10"/>
  <sheetViews>
    <sheetView zoomScale="130" zoomScaleNormal="130" workbookViewId="0">
      <selection activeCell="E11" sqref="E11"/>
    </sheetView>
  </sheetViews>
  <sheetFormatPr defaultRowHeight="16.5" x14ac:dyDescent="0.3"/>
  <cols>
    <col min="1" max="3" width="9" style="1"/>
    <col min="4" max="5" width="11.875" style="1" customWidth="1"/>
    <col min="6" max="6" width="14.12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87</v>
      </c>
      <c r="C4" s="8" t="s">
        <v>8</v>
      </c>
      <c r="D4" s="18">
        <v>2.8</v>
      </c>
      <c r="E4" s="19">
        <f>+F4/5000</f>
        <v>34.161490683229822</v>
      </c>
      <c r="F4" s="11">
        <f>N4/(D4/H4)</f>
        <v>170807.4534161491</v>
      </c>
      <c r="G4" s="17">
        <f t="shared" ref="G4:G6" si="0">+H4/H5</f>
        <v>4</v>
      </c>
      <c r="H4" s="9">
        <f t="shared" ref="H4:H5" si="1">+I4*O4</f>
        <v>2.8</v>
      </c>
      <c r="I4" s="8">
        <v>0.7</v>
      </c>
      <c r="J4" s="8">
        <f>H4*23</f>
        <v>64.399999999999991</v>
      </c>
      <c r="K4" s="8">
        <v>22</v>
      </c>
      <c r="L4" s="10">
        <f t="shared" ref="L4:L5" si="2">100/J4</f>
        <v>1.5527950310559009</v>
      </c>
      <c r="M4" s="10">
        <f>L4*K4</f>
        <v>34.161490683229822</v>
      </c>
      <c r="N4" s="11">
        <f>M4*5000</f>
        <v>170807.4534161491</v>
      </c>
      <c r="O4" s="1">
        <v>4</v>
      </c>
    </row>
    <row r="5" spans="2:15" x14ac:dyDescent="0.3">
      <c r="B5" s="8">
        <v>88</v>
      </c>
      <c r="C5" s="8" t="s">
        <v>7</v>
      </c>
      <c r="D5" s="9">
        <f>+D4/G4</f>
        <v>0.7</v>
      </c>
      <c r="E5" s="19">
        <f t="shared" ref="E5:E6" si="3">+F5/5000</f>
        <v>136.64596273291929</v>
      </c>
      <c r="F5" s="11">
        <f>N5/(D5/H5)</f>
        <v>683229.81366459641</v>
      </c>
      <c r="G5" s="17">
        <f t="shared" si="0"/>
        <v>4</v>
      </c>
      <c r="H5" s="9">
        <f t="shared" si="1"/>
        <v>0.7</v>
      </c>
      <c r="I5" s="8">
        <v>0.17499999999999999</v>
      </c>
      <c r="J5" s="8">
        <f>H5*23</f>
        <v>16.099999999999998</v>
      </c>
      <c r="K5" s="8">
        <v>22</v>
      </c>
      <c r="L5" s="10">
        <f t="shared" si="2"/>
        <v>6.2111801242236035</v>
      </c>
      <c r="M5" s="10">
        <f>L5*K5</f>
        <v>136.64596273291929</v>
      </c>
      <c r="N5" s="11">
        <f>M5*5000</f>
        <v>683229.81366459641</v>
      </c>
      <c r="O5" s="1">
        <v>4</v>
      </c>
    </row>
    <row r="6" spans="2:15" x14ac:dyDescent="0.3">
      <c r="B6" s="8">
        <v>89</v>
      </c>
      <c r="C6" s="8" t="s">
        <v>6</v>
      </c>
      <c r="D6" s="9">
        <f>+D5/G5</f>
        <v>0.17499999999999999</v>
      </c>
      <c r="E6" s="19">
        <f t="shared" si="3"/>
        <v>546.58385093167715</v>
      </c>
      <c r="F6" s="11">
        <f>N6/(D6/H6)</f>
        <v>2732919.2546583856</v>
      </c>
      <c r="G6" s="17" t="e">
        <f t="shared" si="0"/>
        <v>#DIV/0!</v>
      </c>
      <c r="H6" s="12">
        <v>0.17499999999999999</v>
      </c>
      <c r="I6" s="12"/>
      <c r="J6" s="8">
        <f>H6*23</f>
        <v>4.0249999999999995</v>
      </c>
      <c r="K6" s="8">
        <v>22</v>
      </c>
      <c r="L6" s="10">
        <f>100/J6</f>
        <v>24.844720496894414</v>
      </c>
      <c r="M6" s="10">
        <f>L6*K6</f>
        <v>546.58385093167715</v>
      </c>
      <c r="N6" s="11">
        <f>M6*5000</f>
        <v>2732919.2546583856</v>
      </c>
      <c r="O6" s="1">
        <v>4</v>
      </c>
    </row>
    <row r="7" spans="2:15" ht="17.25" x14ac:dyDescent="0.3">
      <c r="B7" s="27" t="s">
        <v>29</v>
      </c>
      <c r="C7" s="28"/>
      <c r="D7" s="29"/>
      <c r="E7" s="20">
        <f>SUM(E4:E6)</f>
        <v>717.39130434782624</v>
      </c>
      <c r="F7" s="20">
        <f>SUM(F4:F6)</f>
        <v>3586956.5217391313</v>
      </c>
      <c r="G7" s="8"/>
      <c r="H7" s="8"/>
      <c r="I7" s="8"/>
      <c r="J7" s="8"/>
      <c r="K7" s="8"/>
      <c r="L7" s="13">
        <f>SUM(L4:L6)</f>
        <v>32.608695652173921</v>
      </c>
      <c r="M7" s="13">
        <f>SUM(M4:M6)</f>
        <v>717.39130434782624</v>
      </c>
      <c r="N7" s="14">
        <f>SUM(N4:N6)</f>
        <v>3586956.5217391313</v>
      </c>
    </row>
    <row r="9" spans="2:15" x14ac:dyDescent="0.3">
      <c r="D9" s="22" t="s">
        <v>32</v>
      </c>
      <c r="E9" s="22" t="s">
        <v>33</v>
      </c>
    </row>
    <row r="10" spans="2:15" x14ac:dyDescent="0.3">
      <c r="D10" s="5"/>
      <c r="E10" s="23">
        <f>(100-D10)*E4/100+E6+E5</f>
        <v>717.39130434782624</v>
      </c>
    </row>
  </sheetData>
  <mergeCells count="2">
    <mergeCell ref="B2:F2"/>
    <mergeCell ref="B7:D7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D0C5-BA9E-48FA-9992-6B989C9AE11B}">
  <dimension ref="B2:O9"/>
  <sheetViews>
    <sheetView zoomScale="130" zoomScaleNormal="130" workbookViewId="0">
      <selection activeCell="D4" sqref="D4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88</v>
      </c>
      <c r="C4" s="8" t="s">
        <v>7</v>
      </c>
      <c r="D4" s="18">
        <v>0.7</v>
      </c>
      <c r="E4" s="19">
        <f>+F4/5000</f>
        <v>136.64596273291929</v>
      </c>
      <c r="F4" s="11">
        <f>N4/(D4/H4)</f>
        <v>683229.81366459641</v>
      </c>
      <c r="G4" s="17">
        <f t="shared" ref="G4:G5" si="0">+H4/H5</f>
        <v>4</v>
      </c>
      <c r="H4" s="9">
        <f t="shared" ref="H4" si="1">+I4*O4</f>
        <v>0.7</v>
      </c>
      <c r="I4" s="8">
        <v>0.17499999999999999</v>
      </c>
      <c r="J4" s="8">
        <f>H4*23</f>
        <v>16.099999999999998</v>
      </c>
      <c r="K4" s="8">
        <v>22</v>
      </c>
      <c r="L4" s="10">
        <f t="shared" ref="L4" si="2">100/J4</f>
        <v>6.2111801242236035</v>
      </c>
      <c r="M4" s="10">
        <f>L4*K4</f>
        <v>136.64596273291929</v>
      </c>
      <c r="N4" s="11">
        <f>M4*5000</f>
        <v>683229.81366459641</v>
      </c>
      <c r="O4" s="1">
        <v>4</v>
      </c>
    </row>
    <row r="5" spans="2:15" x14ac:dyDescent="0.3">
      <c r="B5" s="8">
        <v>89</v>
      </c>
      <c r="C5" s="8" t="s">
        <v>6</v>
      </c>
      <c r="D5" s="9">
        <f>+D4/G4</f>
        <v>0.17499999999999999</v>
      </c>
      <c r="E5" s="19">
        <f t="shared" ref="E5" si="3">+F5/5000</f>
        <v>546.58385093167715</v>
      </c>
      <c r="F5" s="11">
        <f>N5/(D5/H5)</f>
        <v>2732919.2546583856</v>
      </c>
      <c r="G5" s="17" t="e">
        <f t="shared" si="0"/>
        <v>#DIV/0!</v>
      </c>
      <c r="H5" s="12">
        <v>0.17499999999999999</v>
      </c>
      <c r="I5" s="12"/>
      <c r="J5" s="8">
        <f>H5*23</f>
        <v>4.0249999999999995</v>
      </c>
      <c r="K5" s="8">
        <v>22</v>
      </c>
      <c r="L5" s="10">
        <f>100/J5</f>
        <v>24.844720496894414</v>
      </c>
      <c r="M5" s="10">
        <f>L5*K5</f>
        <v>546.58385093167715</v>
      </c>
      <c r="N5" s="11">
        <f>M5*5000</f>
        <v>2732919.2546583856</v>
      </c>
      <c r="O5" s="1">
        <v>4</v>
      </c>
    </row>
    <row r="6" spans="2:15" ht="17.25" x14ac:dyDescent="0.3">
      <c r="B6" s="27" t="s">
        <v>29</v>
      </c>
      <c r="C6" s="28"/>
      <c r="D6" s="29"/>
      <c r="E6" s="20">
        <f>SUM(E4:E5)</f>
        <v>683.22981366459646</v>
      </c>
      <c r="F6" s="14">
        <f>SUM(F4:F5)</f>
        <v>3416149.0683229822</v>
      </c>
      <c r="G6" s="8"/>
      <c r="H6" s="8"/>
      <c r="I6" s="8"/>
      <c r="J6" s="8"/>
      <c r="K6" s="8"/>
      <c r="L6" s="13">
        <f>SUM(L4:L5)</f>
        <v>31.055900621118017</v>
      </c>
      <c r="M6" s="13">
        <f>SUM(M4:M5)</f>
        <v>683.22981366459646</v>
      </c>
      <c r="N6" s="14">
        <f>SUM(N4:N5)</f>
        <v>3416149.0683229822</v>
      </c>
    </row>
    <row r="8" spans="2:15" x14ac:dyDescent="0.3">
      <c r="D8" s="22" t="s">
        <v>32</v>
      </c>
      <c r="E8" s="22" t="s">
        <v>33</v>
      </c>
    </row>
    <row r="9" spans="2:15" x14ac:dyDescent="0.3">
      <c r="D9" s="5"/>
      <c r="E9" s="23">
        <f>(100-D9)*E4/100+E5</f>
        <v>683.22981366459646</v>
      </c>
    </row>
  </sheetData>
  <mergeCells count="2">
    <mergeCell ref="B2:F2"/>
    <mergeCell ref="B6:D6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D22A-B6C9-429A-B816-F2D2C2D151AF}">
  <dimension ref="B2:O8"/>
  <sheetViews>
    <sheetView tabSelected="1" zoomScale="130" zoomScaleNormal="130" workbookViewId="0">
      <selection activeCell="B5" sqref="B5:D5"/>
    </sheetView>
  </sheetViews>
  <sheetFormatPr defaultRowHeight="16.5" x14ac:dyDescent="0.3"/>
  <cols>
    <col min="1" max="3" width="9" style="1"/>
    <col min="4" max="5" width="11.875" style="1" customWidth="1"/>
    <col min="6" max="6" width="13.5" style="1" bestFit="1" customWidth="1"/>
    <col min="7" max="7" width="13.625" style="1" hidden="1" customWidth="1"/>
    <col min="8" max="9" width="12.125" style="1" hidden="1" customWidth="1"/>
    <col min="10" max="10" width="11.125" style="1" hidden="1" customWidth="1"/>
    <col min="11" max="12" width="0" style="1" hidden="1" customWidth="1"/>
    <col min="13" max="13" width="18.625" style="1" hidden="1" customWidth="1"/>
    <col min="14" max="14" width="12.75" style="1" hidden="1" customWidth="1"/>
    <col min="15" max="15" width="15.875" style="1" hidden="1" customWidth="1"/>
    <col min="16" max="16384" width="9" style="1"/>
  </cols>
  <sheetData>
    <row r="2" spans="2:15" x14ac:dyDescent="0.3">
      <c r="B2" s="24" t="s">
        <v>30</v>
      </c>
      <c r="C2" s="25"/>
      <c r="D2" s="25"/>
      <c r="E2" s="25"/>
      <c r="F2" s="26"/>
    </row>
    <row r="3" spans="2:15" x14ac:dyDescent="0.3">
      <c r="B3" s="15" t="s">
        <v>23</v>
      </c>
      <c r="C3" s="15" t="s">
        <v>25</v>
      </c>
      <c r="D3" s="15" t="s">
        <v>26</v>
      </c>
      <c r="E3" s="15" t="s">
        <v>31</v>
      </c>
      <c r="F3" s="15" t="s">
        <v>27</v>
      </c>
      <c r="G3" s="15" t="s">
        <v>28</v>
      </c>
      <c r="H3" s="15" t="s">
        <v>1</v>
      </c>
      <c r="I3" s="16" t="s">
        <v>24</v>
      </c>
      <c r="J3" s="15" t="s">
        <v>3</v>
      </c>
      <c r="K3" s="15" t="s">
        <v>2</v>
      </c>
      <c r="L3" s="15" t="s">
        <v>5</v>
      </c>
      <c r="M3" s="15" t="s">
        <v>4</v>
      </c>
      <c r="N3" s="15" t="s">
        <v>11</v>
      </c>
      <c r="O3" s="1" t="s">
        <v>22</v>
      </c>
    </row>
    <row r="4" spans="2:15" x14ac:dyDescent="0.3">
      <c r="B4" s="8">
        <v>89</v>
      </c>
      <c r="C4" s="8" t="s">
        <v>6</v>
      </c>
      <c r="D4" s="18">
        <v>0.32754</v>
      </c>
      <c r="E4" s="19">
        <f>+F4/5000</f>
        <v>292.03203856946783</v>
      </c>
      <c r="F4" s="11">
        <f>N4/(D4/H4)</f>
        <v>1460160.1928473392</v>
      </c>
      <c r="G4" s="17" t="e">
        <f t="shared" ref="G4" si="0">+H4/H5</f>
        <v>#DIV/0!</v>
      </c>
      <c r="H4" s="12">
        <v>0.17499999999999999</v>
      </c>
      <c r="I4" s="12"/>
      <c r="J4" s="8">
        <f>H4*23</f>
        <v>4.0249999999999995</v>
      </c>
      <c r="K4" s="8">
        <v>22</v>
      </c>
      <c r="L4" s="10">
        <f>100/J4</f>
        <v>24.844720496894414</v>
      </c>
      <c r="M4" s="10">
        <f>L4*K4</f>
        <v>546.58385093167715</v>
      </c>
      <c r="N4" s="11">
        <f>M4*5000</f>
        <v>2732919.2546583856</v>
      </c>
      <c r="O4" s="1">
        <v>4</v>
      </c>
    </row>
    <row r="5" spans="2:15" ht="17.25" x14ac:dyDescent="0.3">
      <c r="B5" s="27" t="s">
        <v>29</v>
      </c>
      <c r="C5" s="28"/>
      <c r="D5" s="29"/>
      <c r="E5" s="20">
        <f>SUM(E4:E4)</f>
        <v>292.03203856946783</v>
      </c>
      <c r="F5" s="14">
        <f>SUM(F4:F4)</f>
        <v>1460160.1928473392</v>
      </c>
      <c r="G5" s="8"/>
      <c r="H5" s="8"/>
      <c r="I5" s="8"/>
      <c r="J5" s="8"/>
      <c r="K5" s="8"/>
      <c r="L5" s="13">
        <f>SUM(L4:L4)</f>
        <v>24.844720496894414</v>
      </c>
      <c r="M5" s="13">
        <f>SUM(M4:M4)</f>
        <v>546.58385093167715</v>
      </c>
      <c r="N5" s="14">
        <f>SUM(N4:N4)</f>
        <v>2732919.2546583856</v>
      </c>
    </row>
    <row r="7" spans="2:15" x14ac:dyDescent="0.3">
      <c r="D7" s="22" t="s">
        <v>32</v>
      </c>
      <c r="E7" s="22" t="s">
        <v>33</v>
      </c>
    </row>
    <row r="8" spans="2:15" x14ac:dyDescent="0.3">
      <c r="D8" s="5"/>
      <c r="E8" s="23">
        <f>(100-D8)*E4/100</f>
        <v>292.03203856946783</v>
      </c>
    </row>
  </sheetData>
  <mergeCells count="2">
    <mergeCell ref="B2:F2"/>
    <mergeCell ref="B5:D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Sheet1</vt:lpstr>
      <vt:lpstr>시청자질문</vt:lpstr>
      <vt:lpstr>75레벨 (2)</vt:lpstr>
      <vt:lpstr>75레벨</vt:lpstr>
      <vt:lpstr>76레벨</vt:lpstr>
      <vt:lpstr>77레벨</vt:lpstr>
      <vt:lpstr>78레벨</vt:lpstr>
      <vt:lpstr>79레벨</vt:lpstr>
      <vt:lpstr>80레벨</vt:lpstr>
      <vt:lpstr>81레벨</vt:lpstr>
      <vt:lpstr>82레벨</vt:lpstr>
      <vt:lpstr>83레벨</vt:lpstr>
      <vt:lpstr>84레벨</vt:lpstr>
      <vt:lpstr>85레벨</vt:lpstr>
      <vt:lpstr>86레벨</vt:lpstr>
      <vt:lpstr>87레벨</vt:lpstr>
      <vt:lpstr>88레벨</vt:lpstr>
      <vt:lpstr>89레벨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2024-05-15T03:13:02Z</dcterms:created>
  <dcterms:modified xsi:type="dcterms:W3CDTF">2025-02-28T09:03:42Z</dcterms:modified>
</cp:coreProperties>
</file>