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백상원\Desktop\"/>
    </mc:Choice>
  </mc:AlternateContent>
  <xr:revisionPtr revIDLastSave="0" documentId="13_ncr:1_{81D54A19-B428-4F51-83BA-CC340F7DA871}" xr6:coauthVersionLast="47" xr6:coauthVersionMax="47" xr10:uidLastSave="{00000000-0000-0000-0000-000000000000}"/>
  <bookViews>
    <workbookView xWindow="-26205" yWindow="3255" windowWidth="21600" windowHeight="11295" xr2:uid="{18E95210-56CC-45CD-83B3-78E802667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7" i="1"/>
  <c r="F2" i="1"/>
  <c r="D10" i="1" s="1"/>
  <c r="D12" i="1" s="1"/>
  <c r="B9" i="1"/>
  <c r="B2" i="1"/>
  <c r="D2" i="1"/>
  <c r="D9" i="1"/>
  <c r="C9" i="1"/>
  <c r="E8" i="1"/>
  <c r="E9" i="1" s="1"/>
  <c r="F9" i="1" l="1"/>
  <c r="E10" i="1"/>
  <c r="E12" i="1" s="1"/>
  <c r="C10" i="1"/>
  <c r="C12" i="1" s="1"/>
  <c r="B10" i="1"/>
  <c r="B12" i="1" s="1"/>
  <c r="F12" i="1"/>
  <c r="I14" i="1" s="1"/>
  <c r="J14" i="1" s="1"/>
  <c r="F8" i="1"/>
</calcChain>
</file>

<file path=xl/sharedStrings.xml><?xml version="1.0" encoding="utf-8"?>
<sst xmlns="http://schemas.openxmlformats.org/spreadsheetml/2006/main" count="33" uniqueCount="30">
  <si>
    <t>계산 편의상 기존 dps는 1억 3970만으로 계산하였습니다</t>
    <phoneticPr fontId="2" type="noConversion"/>
  </si>
  <si>
    <t>죽음의 선고</t>
    <phoneticPr fontId="2" type="noConversion"/>
  </si>
  <si>
    <t>파쇄격</t>
    <phoneticPr fontId="2" type="noConversion"/>
  </si>
  <si>
    <t>천지파권</t>
    <phoneticPr fontId="2" type="noConversion"/>
  </si>
  <si>
    <t>이외 스킬</t>
    <phoneticPr fontId="2" type="noConversion"/>
  </si>
  <si>
    <t>밸패전</t>
    <phoneticPr fontId="2" type="noConversion"/>
  </si>
  <si>
    <t>밸패후</t>
    <phoneticPr fontId="2" type="noConversion"/>
  </si>
  <si>
    <t>24초 x 신속 1.32% x 보석20%</t>
    <phoneticPr fontId="2" type="noConversion"/>
  </si>
  <si>
    <t>딜지분</t>
    <phoneticPr fontId="2" type="noConversion"/>
  </si>
  <si>
    <t>https://logs.snow.xyz/logs/3ZUX6S2</t>
  </si>
  <si>
    <t>밸패전 DPS</t>
    <phoneticPr fontId="2" type="noConversion"/>
  </si>
  <si>
    <t>1사이클 시간(s)</t>
    <phoneticPr fontId="2" type="noConversion"/>
  </si>
  <si>
    <t>총딜량</t>
    <phoneticPr fontId="2" type="noConversion"/>
  </si>
  <si>
    <t>충격발산 51%</t>
    <phoneticPr fontId="2" type="noConversion"/>
  </si>
  <si>
    <t>밸패후 DPS</t>
    <phoneticPr fontId="2" type="noConversion"/>
  </si>
  <si>
    <t>밸패후 평균 딜량
(밸패전*변화량)</t>
    <phoneticPr fontId="2" type="noConversion"/>
  </si>
  <si>
    <t>밸패전 평균 딜량
(DPS*사이클시간*딜지분)</t>
    <phoneticPr fontId="2" type="noConversion"/>
  </si>
  <si>
    <t>밸패전 깨달음 딜증가량</t>
    <phoneticPr fontId="2" type="noConversion"/>
  </si>
  <si>
    <t>깨달음 딜변화량</t>
    <phoneticPr fontId="2" type="noConversion"/>
  </si>
  <si>
    <t>공통
깨달음 3T 27% -&gt; 30%
가속화 10% 삭제</t>
    <phoneticPr fontId="2" type="noConversion"/>
  </si>
  <si>
    <t>감소</t>
    <phoneticPr fontId="2" type="noConversion"/>
  </si>
  <si>
    <t>딜지분은 북미 미터기 참고 링크</t>
    <phoneticPr fontId="2" type="noConversion"/>
  </si>
  <si>
    <t>1사이클 시간은 파쇄격 8레벨 작열 기준</t>
    <phoneticPr fontId="2" type="noConversion"/>
  </si>
  <si>
    <t>변화량 전체 곱연산
(깨달음 x 충격발산 x 기타)</t>
    <phoneticPr fontId="2" type="noConversion"/>
  </si>
  <si>
    <t>충격발산 51%
깡딜10%
광속타격</t>
    <phoneticPr fontId="2" type="noConversion"/>
  </si>
  <si>
    <t>가속화 계산기</t>
    <phoneticPr fontId="2" type="noConversion"/>
  </si>
  <si>
    <t>밸패전 진화형 피해</t>
    <phoneticPr fontId="2" type="noConversion"/>
  </si>
  <si>
    <t>밸패후 진화형 피해</t>
    <phoneticPr fontId="2" type="noConversion"/>
  </si>
  <si>
    <t>가속화로 감소한 쿨타임</t>
    <phoneticPr fontId="2" type="noConversion"/>
  </si>
  <si>
    <t>가속화 적용시 DPS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</si>
</sst>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10" fontId="0" fillId="0" borderId="14" xfId="0" applyNumberFormat="1" applyBorder="1">
      <alignment vertical="center"/>
    </xf>
    <xf numFmtId="9" fontId="0" fillId="0" borderId="15" xfId="0" applyNumberFormat="1" applyBorder="1">
      <alignment vertical="center"/>
    </xf>
    <xf numFmtId="10" fontId="0" fillId="0" borderId="15" xfId="0" applyNumberFormat="1" applyBorder="1">
      <alignment vertical="center"/>
    </xf>
    <xf numFmtId="10" fontId="0" fillId="0" borderId="16" xfId="0" applyNumberFormat="1" applyBorder="1">
      <alignment vertical="center"/>
    </xf>
    <xf numFmtId="0" fontId="0" fillId="0" borderId="17" xfId="0" applyBorder="1" applyAlignment="1">
      <alignment horizontal="center" vertical="center" wrapText="1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41" fontId="0" fillId="0" borderId="20" xfId="1" applyFont="1" applyBorder="1">
      <alignment vertical="center"/>
    </xf>
    <xf numFmtId="9" fontId="0" fillId="0" borderId="18" xfId="0" applyNumberFormat="1" applyBorder="1">
      <alignment vertical="center"/>
    </xf>
    <xf numFmtId="9" fontId="0" fillId="0" borderId="19" xfId="2" applyFont="1" applyBorder="1">
      <alignment vertical="center"/>
    </xf>
    <xf numFmtId="9" fontId="0" fillId="0" borderId="19" xfId="0" applyNumberFormat="1" applyBorder="1">
      <alignment vertical="center"/>
    </xf>
    <xf numFmtId="10" fontId="0" fillId="0" borderId="20" xfId="0" applyNumberFormat="1" applyBorder="1">
      <alignment vertical="center"/>
    </xf>
    <xf numFmtId="9" fontId="0" fillId="0" borderId="18" xfId="0" applyNumberFormat="1" applyBorder="1" applyAlignment="1">
      <alignment horizontal="right" vertical="center" wrapText="1"/>
    </xf>
    <xf numFmtId="9" fontId="0" fillId="0" borderId="19" xfId="2" applyFont="1" applyBorder="1" applyAlignment="1">
      <alignment horizontal="right" vertical="center" wrapText="1"/>
    </xf>
    <xf numFmtId="9" fontId="0" fillId="0" borderId="19" xfId="0" applyNumberFormat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41" fontId="0" fillId="0" borderId="24" xfId="1" applyFont="1" applyBorder="1">
      <alignment vertical="center"/>
    </xf>
    <xf numFmtId="41" fontId="0" fillId="0" borderId="3" xfId="1" applyFont="1" applyBorder="1">
      <alignment vertical="center"/>
    </xf>
    <xf numFmtId="0" fontId="0" fillId="0" borderId="6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41" fontId="0" fillId="0" borderId="19" xfId="1" applyFont="1" applyBorder="1">
      <alignment vertical="center"/>
    </xf>
    <xf numFmtId="0" fontId="0" fillId="0" borderId="20" xfId="0" applyBorder="1">
      <alignment vertical="center"/>
    </xf>
    <xf numFmtId="177" fontId="0" fillId="0" borderId="0" xfId="2" applyNumberFormat="1" applyFont="1">
      <alignment vertical="center"/>
    </xf>
    <xf numFmtId="0" fontId="0" fillId="0" borderId="31" xfId="0" applyBorder="1">
      <alignment vertical="center"/>
    </xf>
    <xf numFmtId="176" fontId="0" fillId="0" borderId="32" xfId="0" applyNumberFormat="1" applyBorder="1">
      <alignment vertical="center"/>
    </xf>
    <xf numFmtId="0" fontId="0" fillId="0" borderId="33" xfId="0" applyBorder="1">
      <alignment vertical="center"/>
    </xf>
    <xf numFmtId="9" fontId="0" fillId="0" borderId="26" xfId="2" applyFont="1" applyBorder="1">
      <alignment vertical="center"/>
    </xf>
    <xf numFmtId="0" fontId="0" fillId="0" borderId="34" xfId="0" applyBorder="1">
      <alignment vertical="center"/>
    </xf>
    <xf numFmtId="43" fontId="0" fillId="0" borderId="30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 wrapText="1"/>
    </xf>
    <xf numFmtId="9" fontId="0" fillId="0" borderId="26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4DFD-8519-45FF-8F05-FE169FE7A162}">
  <dimension ref="A1:K21"/>
  <sheetViews>
    <sheetView tabSelected="1" topLeftCell="A6" zoomScale="85" zoomScaleNormal="85" workbookViewId="0">
      <selection activeCell="I20" sqref="I20"/>
    </sheetView>
  </sheetViews>
  <sheetFormatPr defaultRowHeight="16.5" x14ac:dyDescent="0.3"/>
  <cols>
    <col min="1" max="1" width="23.125" customWidth="1"/>
    <col min="2" max="2" width="13.625" bestFit="1" customWidth="1"/>
    <col min="3" max="3" width="13.125" customWidth="1"/>
    <col min="4" max="4" width="15.625" customWidth="1"/>
    <col min="5" max="5" width="15.375" customWidth="1"/>
    <col min="6" max="6" width="18.375" bestFit="1" customWidth="1"/>
    <col min="7" max="7" width="13" bestFit="1" customWidth="1"/>
    <col min="8" max="8" width="22.75" bestFit="1" customWidth="1"/>
    <col min="9" max="9" width="15.625" bestFit="1" customWidth="1"/>
  </cols>
  <sheetData>
    <row r="1" spans="1:11" ht="17.25" thickBot="1" x14ac:dyDescent="0.35">
      <c r="A1" s="48" t="s">
        <v>0</v>
      </c>
      <c r="B1" s="50"/>
      <c r="C1" s="50"/>
      <c r="D1" s="50"/>
      <c r="E1" s="50"/>
      <c r="F1" s="49"/>
    </row>
    <row r="2" spans="1:11" x14ac:dyDescent="0.3">
      <c r="A2" s="35" t="s">
        <v>17</v>
      </c>
      <c r="B2" s="36">
        <f>1*1.1*1.27</f>
        <v>1.3970000000000002</v>
      </c>
      <c r="C2" s="36" t="s">
        <v>6</v>
      </c>
      <c r="D2" s="36">
        <f>1.3*1</f>
        <v>1.3</v>
      </c>
      <c r="E2" s="36" t="s">
        <v>18</v>
      </c>
      <c r="F2" s="37">
        <f>D2/B2</f>
        <v>0.93056549749463124</v>
      </c>
    </row>
    <row r="3" spans="1:11" x14ac:dyDescent="0.3">
      <c r="A3" s="51" t="s">
        <v>22</v>
      </c>
      <c r="B3" s="52"/>
      <c r="C3" s="38" t="s">
        <v>7</v>
      </c>
      <c r="D3" s="38"/>
      <c r="E3" s="39"/>
      <c r="F3" s="40"/>
    </row>
    <row r="4" spans="1:11" ht="17.25" thickBot="1" x14ac:dyDescent="0.35">
      <c r="A4" s="53" t="s">
        <v>21</v>
      </c>
      <c r="B4" s="54"/>
      <c r="C4" s="59" t="s">
        <v>9</v>
      </c>
      <c r="D4" s="60"/>
      <c r="E4" s="60"/>
      <c r="F4" s="61"/>
    </row>
    <row r="5" spans="1:11" x14ac:dyDescent="0.3">
      <c r="A5" s="2"/>
      <c r="B5" s="2"/>
      <c r="C5" s="1"/>
      <c r="D5" s="1"/>
      <c r="E5" s="1"/>
    </row>
    <row r="6" spans="1:11" ht="17.25" thickBot="1" x14ac:dyDescent="0.35">
      <c r="A6" s="2"/>
      <c r="B6" s="2"/>
      <c r="C6" s="1"/>
      <c r="D6" s="1"/>
      <c r="E6" s="1"/>
    </row>
    <row r="7" spans="1:11" ht="17.25" thickBot="1" x14ac:dyDescent="0.35">
      <c r="A7" s="5"/>
      <c r="B7" s="6" t="s">
        <v>1</v>
      </c>
      <c r="C7" s="7" t="s">
        <v>2</v>
      </c>
      <c r="D7" s="7" t="s">
        <v>3</v>
      </c>
      <c r="E7" s="7" t="s">
        <v>4</v>
      </c>
      <c r="F7" s="8" t="s">
        <v>12</v>
      </c>
      <c r="H7" s="3"/>
      <c r="I7" s="4" t="s">
        <v>11</v>
      </c>
    </row>
    <row r="8" spans="1:11" x14ac:dyDescent="0.3">
      <c r="A8" s="9" t="s">
        <v>8</v>
      </c>
      <c r="B8" s="10">
        <v>0.182</v>
      </c>
      <c r="C8" s="11">
        <v>0.15</v>
      </c>
      <c r="D8" s="12">
        <v>9.9000000000000005E-2</v>
      </c>
      <c r="E8" s="12">
        <f>1-D8-C8-B8</f>
        <v>0.56899999999999995</v>
      </c>
      <c r="F8" s="13">
        <f>SUM(B8:E8)</f>
        <v>0.99999999999999989</v>
      </c>
      <c r="H8" s="32" t="s">
        <v>5</v>
      </c>
      <c r="I8" s="33">
        <v>15.9</v>
      </c>
    </row>
    <row r="9" spans="1:11" ht="33.75" thickBot="1" x14ac:dyDescent="0.35">
      <c r="A9" s="14" t="s">
        <v>16</v>
      </c>
      <c r="B9" s="15">
        <f>$I$13*$I$8*B8</f>
        <v>404263860</v>
      </c>
      <c r="C9" s="16">
        <f>$I$13*$I$8*C8</f>
        <v>333184500</v>
      </c>
      <c r="D9" s="16">
        <f>$I$13*$I$8*D8</f>
        <v>219901770</v>
      </c>
      <c r="E9" s="16">
        <f>$I$13*$I$8*E8</f>
        <v>1263879870</v>
      </c>
      <c r="F9" s="17">
        <f>SUM(B9:E9)</f>
        <v>2221230000</v>
      </c>
      <c r="H9" s="30" t="s">
        <v>6</v>
      </c>
      <c r="I9" s="34">
        <v>18.899999999999999</v>
      </c>
    </row>
    <row r="10" spans="1:11" x14ac:dyDescent="0.3">
      <c r="A10" s="55" t="s">
        <v>23</v>
      </c>
      <c r="B10" s="18">
        <f>1.51*$F$2</f>
        <v>1.4051539012168932</v>
      </c>
      <c r="C10" s="19">
        <f>1.51*($F$2)*1.1*1.7/1.6</f>
        <v>1.6422736220472438</v>
      </c>
      <c r="D10" s="20">
        <f>1.51*$F$2</f>
        <v>1.4051539012168932</v>
      </c>
      <c r="E10" s="20">
        <f>F2</f>
        <v>0.93056549749463124</v>
      </c>
      <c r="F10" s="21"/>
    </row>
    <row r="11" spans="1:11" ht="49.5" customHeight="1" x14ac:dyDescent="0.3">
      <c r="A11" s="56"/>
      <c r="B11" s="22" t="s">
        <v>13</v>
      </c>
      <c r="C11" s="23" t="s">
        <v>24</v>
      </c>
      <c r="D11" s="24" t="s">
        <v>13</v>
      </c>
      <c r="E11" s="57" t="s">
        <v>19</v>
      </c>
      <c r="F11" s="58"/>
    </row>
    <row r="12" spans="1:11" ht="33.75" thickBot="1" x14ac:dyDescent="0.35">
      <c r="A12" s="25" t="s">
        <v>15</v>
      </c>
      <c r="B12" s="26">
        <f>B10*B9</f>
        <v>568052940</v>
      </c>
      <c r="C12" s="27">
        <f t="shared" ref="C12:E12" si="0">C10*C9</f>
        <v>547180115.62499988</v>
      </c>
      <c r="D12" s="27">
        <f t="shared" si="0"/>
        <v>308995830</v>
      </c>
      <c r="E12" s="27">
        <f t="shared" si="0"/>
        <v>1176122999.9999998</v>
      </c>
      <c r="F12" s="28">
        <f>SUM(B12:E12)</f>
        <v>2600351885.625</v>
      </c>
    </row>
    <row r="13" spans="1:11" x14ac:dyDescent="0.3">
      <c r="H13" s="3" t="s">
        <v>10</v>
      </c>
      <c r="I13" s="29">
        <v>139700000</v>
      </c>
    </row>
    <row r="14" spans="1:11" ht="17.25" thickBot="1" x14ac:dyDescent="0.35">
      <c r="H14" s="30" t="s">
        <v>14</v>
      </c>
      <c r="I14" s="31">
        <f>F12/I9</f>
        <v>137584755.85317463</v>
      </c>
      <c r="J14" s="41">
        <f>1-I14/I13</f>
        <v>1.514133247548588E-2</v>
      </c>
      <c r="K14" t="s">
        <v>20</v>
      </c>
    </row>
    <row r="15" spans="1:11" ht="17.25" thickBot="1" x14ac:dyDescent="0.35"/>
    <row r="16" spans="1:11" ht="17.25" thickBot="1" x14ac:dyDescent="0.35">
      <c r="H16" s="48" t="s">
        <v>25</v>
      </c>
      <c r="I16" s="49"/>
    </row>
    <row r="17" spans="8:9" x14ac:dyDescent="0.3">
      <c r="H17" s="42" t="s">
        <v>14</v>
      </c>
      <c r="I17" s="43">
        <f>I14</f>
        <v>137584755.85317463</v>
      </c>
    </row>
    <row r="18" spans="8:9" x14ac:dyDescent="0.3">
      <c r="H18" s="44" t="s">
        <v>26</v>
      </c>
      <c r="I18" s="45">
        <v>0.41</v>
      </c>
    </row>
    <row r="19" spans="8:9" x14ac:dyDescent="0.3">
      <c r="H19" s="44" t="s">
        <v>27</v>
      </c>
      <c r="I19" s="45">
        <v>0.31</v>
      </c>
    </row>
    <row r="20" spans="8:9" x14ac:dyDescent="0.3">
      <c r="H20" s="44" t="s">
        <v>28</v>
      </c>
      <c r="I20" s="45">
        <v>0.04</v>
      </c>
    </row>
    <row r="21" spans="8:9" ht="17.25" thickBot="1" x14ac:dyDescent="0.35">
      <c r="H21" s="46" t="s">
        <v>29</v>
      </c>
      <c r="I21" s="47">
        <f>(I17*(1+I19)/(1+I18))/(1-I20)</f>
        <v>133153095.57303397</v>
      </c>
    </row>
  </sheetData>
  <mergeCells count="7">
    <mergeCell ref="H16:I16"/>
    <mergeCell ref="A1:F1"/>
    <mergeCell ref="A3:B3"/>
    <mergeCell ref="A4:B4"/>
    <mergeCell ref="A10:A11"/>
    <mergeCell ref="E11:F11"/>
    <mergeCell ref="C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상원 백</dc:creator>
  <cp:lastModifiedBy>상원 백</cp:lastModifiedBy>
  <dcterms:created xsi:type="dcterms:W3CDTF">2025-05-07T02:50:19Z</dcterms:created>
  <dcterms:modified xsi:type="dcterms:W3CDTF">2025-05-07T05:54:24Z</dcterms:modified>
</cp:coreProperties>
</file>