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5eb77817d065313/바탕 화면/"/>
    </mc:Choice>
  </mc:AlternateContent>
  <xr:revisionPtr revIDLastSave="289" documentId="13_ncr:1_{FE94AE8D-C7B1-4886-ACB5-E4BA1B02AAD9}" xr6:coauthVersionLast="47" xr6:coauthVersionMax="47" xr10:uidLastSave="{6DF65C15-0180-4204-9947-C28DBFBF9AD1}"/>
  <bookViews>
    <workbookView xWindow="-120" yWindow="-120" windowWidth="29040" windowHeight="15720" xr2:uid="{7C4729BB-8287-441E-A1DF-474631133127}"/>
  </bookViews>
  <sheets>
    <sheet name="main" sheetId="1" r:id="rId1"/>
    <sheet name="남만교역품 도감" sheetId="8" r:id="rId2"/>
    <sheet name="남만매각가" sheetId="9" r:id="rId3"/>
    <sheet name="조선" sheetId="2" r:id="rId4"/>
    <sheet name="일본" sheetId="6" r:id="rId5"/>
    <sheet name="대만" sheetId="5" r:id="rId6"/>
    <sheet name="화남" sheetId="4" r:id="rId7"/>
    <sheet name="참조목록" sheetId="3" r:id="rId8"/>
    <sheet name="참조목록2" sheetId="7" r:id="rId9"/>
  </sheets>
  <definedNames>
    <definedName name="_xlnm._FilterDatabase" localSheetId="0" hidden="1">main!$H$1:$H$3</definedName>
    <definedName name="교역품종류">참조목록!$B$2:$B$21</definedName>
    <definedName name="남만국">참조목록!$C$2:$C$5</definedName>
    <definedName name="남만품">참조목록!$B$125:$B$217</definedName>
    <definedName name="문화권">참조목록!$A$2:$A$25</definedName>
    <definedName name="순위">main!$O$6:$O$15</definedName>
    <definedName name="항목목록" localSheetId="5">참조목록!$B$2:$B$21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30" i="7" l="1"/>
  <c r="D231" i="7"/>
  <c r="F374" i="7"/>
  <c r="F373" i="7"/>
  <c r="E376" i="7"/>
  <c r="T198" i="7"/>
  <c r="T197" i="7"/>
  <c r="T196" i="7"/>
  <c r="T195" i="7"/>
  <c r="T194" i="7"/>
  <c r="T193" i="7"/>
  <c r="T192" i="7"/>
  <c r="T191" i="7"/>
  <c r="T190" i="7"/>
  <c r="T189" i="7"/>
  <c r="T188" i="7"/>
  <c r="T187" i="7"/>
  <c r="T186" i="7"/>
  <c r="T185" i="7"/>
  <c r="T184" i="7"/>
  <c r="T183" i="7"/>
  <c r="T182" i="7"/>
  <c r="T181" i="7"/>
  <c r="T180" i="7"/>
  <c r="T179" i="7"/>
  <c r="T178" i="7"/>
  <c r="T177" i="7"/>
  <c r="T176" i="7"/>
  <c r="F376" i="7" s="1"/>
  <c r="T175" i="7"/>
  <c r="T174" i="7"/>
  <c r="F381" i="7" s="1"/>
  <c r="T173" i="7"/>
  <c r="T172" i="7"/>
  <c r="T171" i="7"/>
  <c r="T170" i="7"/>
  <c r="T169" i="7"/>
  <c r="T168" i="7"/>
  <c r="T167" i="7"/>
  <c r="T166" i="7"/>
  <c r="T165" i="7"/>
  <c r="T164" i="7"/>
  <c r="T163" i="7"/>
  <c r="T162" i="7"/>
  <c r="T161" i="7"/>
  <c r="E380" i="7" s="1"/>
  <c r="T160" i="7"/>
  <c r="T159" i="7"/>
  <c r="T158" i="7"/>
  <c r="T157" i="7"/>
  <c r="T156" i="7"/>
  <c r="T155" i="7"/>
  <c r="T154" i="7"/>
  <c r="T153" i="7"/>
  <c r="T152" i="7"/>
  <c r="E379" i="7" s="1"/>
  <c r="T151" i="7"/>
  <c r="T150" i="7"/>
  <c r="T149" i="7"/>
  <c r="T148" i="7"/>
  <c r="T147" i="7"/>
  <c r="T146" i="7"/>
  <c r="T145" i="7"/>
  <c r="T144" i="7"/>
  <c r="T143" i="7"/>
  <c r="T142" i="7"/>
  <c r="T141" i="7"/>
  <c r="T140" i="7"/>
  <c r="T139" i="7"/>
  <c r="T138" i="7"/>
  <c r="T137" i="7"/>
  <c r="T136" i="7"/>
  <c r="T135" i="7"/>
  <c r="T134" i="7"/>
  <c r="T133" i="7"/>
  <c r="T132" i="7"/>
  <c r="T131" i="7"/>
  <c r="T130" i="7"/>
  <c r="T129" i="7"/>
  <c r="T128" i="7"/>
  <c r="T127" i="7"/>
  <c r="T126" i="7"/>
  <c r="T125" i="7"/>
  <c r="T124" i="7"/>
  <c r="T123" i="7"/>
  <c r="T122" i="7"/>
  <c r="T121" i="7"/>
  <c r="T120" i="7"/>
  <c r="T119" i="7"/>
  <c r="T118" i="7"/>
  <c r="T117" i="7"/>
  <c r="T116" i="7"/>
  <c r="T115" i="7"/>
  <c r="T114" i="7"/>
  <c r="T113" i="7"/>
  <c r="T112" i="7"/>
  <c r="T111" i="7"/>
  <c r="T110" i="7"/>
  <c r="T109" i="7"/>
  <c r="T108" i="7"/>
  <c r="C377" i="7" s="1"/>
  <c r="T107" i="7"/>
  <c r="C380" i="7" s="1"/>
  <c r="T106" i="7"/>
  <c r="C375" i="7" s="1"/>
  <c r="T125" i="3"/>
  <c r="T126" i="3"/>
  <c r="T127" i="3"/>
  <c r="T128" i="3"/>
  <c r="T129" i="3"/>
  <c r="T130" i="3"/>
  <c r="T131" i="3"/>
  <c r="T132" i="3"/>
  <c r="T133" i="3"/>
  <c r="T134" i="3"/>
  <c r="T135" i="3"/>
  <c r="T136" i="3"/>
  <c r="T137" i="3"/>
  <c r="T138" i="3"/>
  <c r="T139" i="3"/>
  <c r="T140" i="3"/>
  <c r="T141" i="3"/>
  <c r="T142" i="3"/>
  <c r="T143" i="3"/>
  <c r="T144" i="3"/>
  <c r="T145" i="3"/>
  <c r="T146" i="3"/>
  <c r="T147" i="3"/>
  <c r="T148" i="3"/>
  <c r="T149" i="3"/>
  <c r="T150" i="3"/>
  <c r="T151" i="3"/>
  <c r="T152" i="3"/>
  <c r="T153" i="3"/>
  <c r="T154" i="3"/>
  <c r="T155" i="3"/>
  <c r="T156" i="3"/>
  <c r="T157" i="3"/>
  <c r="T158" i="3"/>
  <c r="T159" i="3"/>
  <c r="T160" i="3"/>
  <c r="T161" i="3"/>
  <c r="T162" i="3"/>
  <c r="T163" i="3"/>
  <c r="T164" i="3"/>
  <c r="T165" i="3"/>
  <c r="T166" i="3"/>
  <c r="T167" i="3"/>
  <c r="T168" i="3"/>
  <c r="T169" i="3"/>
  <c r="T170" i="3"/>
  <c r="T171" i="3"/>
  <c r="T172" i="3"/>
  <c r="T173" i="3"/>
  <c r="T174" i="3"/>
  <c r="T175" i="3"/>
  <c r="T176" i="3"/>
  <c r="T177" i="3"/>
  <c r="T178" i="3"/>
  <c r="T179" i="3"/>
  <c r="T180" i="3"/>
  <c r="T181" i="3"/>
  <c r="T182" i="3"/>
  <c r="T183" i="3"/>
  <c r="T184" i="3"/>
  <c r="T185" i="3"/>
  <c r="T186" i="3"/>
  <c r="T187" i="3"/>
  <c r="T188" i="3"/>
  <c r="T189" i="3"/>
  <c r="T190" i="3"/>
  <c r="T191" i="3"/>
  <c r="T192" i="3"/>
  <c r="T193" i="3"/>
  <c r="T194" i="3"/>
  <c r="T195" i="3"/>
  <c r="T196" i="3"/>
  <c r="T197" i="3"/>
  <c r="T198" i="3"/>
  <c r="T199" i="3"/>
  <c r="T200" i="3"/>
  <c r="T201" i="3"/>
  <c r="T202" i="3"/>
  <c r="T203" i="3"/>
  <c r="T204" i="3"/>
  <c r="T205" i="3"/>
  <c r="T206" i="3"/>
  <c r="T207" i="3"/>
  <c r="T208" i="3"/>
  <c r="T209" i="3"/>
  <c r="T210" i="3"/>
  <c r="T211" i="3"/>
  <c r="T212" i="3"/>
  <c r="T213" i="3"/>
  <c r="T214" i="3"/>
  <c r="T215" i="3"/>
  <c r="T216" i="3"/>
  <c r="T217" i="3"/>
  <c r="C127" i="7"/>
  <c r="D127" i="7"/>
  <c r="E127" i="7"/>
  <c r="F127" i="7"/>
  <c r="G127" i="7"/>
  <c r="H127" i="7"/>
  <c r="I127" i="7"/>
  <c r="J127" i="7"/>
  <c r="K127" i="7"/>
  <c r="L127" i="7"/>
  <c r="M127" i="7"/>
  <c r="N127" i="7"/>
  <c r="O127" i="7"/>
  <c r="P127" i="7"/>
  <c r="Q127" i="7"/>
  <c r="R127" i="7"/>
  <c r="S127" i="7"/>
  <c r="U127" i="7"/>
  <c r="V127" i="7"/>
  <c r="W127" i="7"/>
  <c r="X127" i="7"/>
  <c r="Y127" i="7"/>
  <c r="Z127" i="7"/>
  <c r="AA127" i="7"/>
  <c r="D174" i="7"/>
  <c r="E174" i="7"/>
  <c r="F174" i="7"/>
  <c r="G174" i="7"/>
  <c r="H174" i="7"/>
  <c r="I174" i="7"/>
  <c r="J174" i="7"/>
  <c r="K174" i="7"/>
  <c r="L174" i="7"/>
  <c r="M174" i="7"/>
  <c r="N174" i="7"/>
  <c r="O174" i="7"/>
  <c r="P174" i="7"/>
  <c r="Q174" i="7"/>
  <c r="R174" i="7"/>
  <c r="S174" i="7"/>
  <c r="U174" i="7"/>
  <c r="V174" i="7"/>
  <c r="W174" i="7"/>
  <c r="X174" i="7"/>
  <c r="Y174" i="7"/>
  <c r="Z174" i="7"/>
  <c r="AA174" i="7"/>
  <c r="D175" i="7"/>
  <c r="E175" i="7"/>
  <c r="F175" i="7"/>
  <c r="G175" i="7"/>
  <c r="H175" i="7"/>
  <c r="I175" i="7"/>
  <c r="J175" i="7"/>
  <c r="K175" i="7"/>
  <c r="L175" i="7"/>
  <c r="M175" i="7"/>
  <c r="N175" i="7"/>
  <c r="O175" i="7"/>
  <c r="P175" i="7"/>
  <c r="Q175" i="7"/>
  <c r="R175" i="7"/>
  <c r="S175" i="7"/>
  <c r="U175" i="7"/>
  <c r="V175" i="7"/>
  <c r="W175" i="7"/>
  <c r="X175" i="7"/>
  <c r="Y175" i="7"/>
  <c r="Z175" i="7"/>
  <c r="AA175" i="7"/>
  <c r="D176" i="7"/>
  <c r="E176" i="7"/>
  <c r="F176" i="7"/>
  <c r="G176" i="7"/>
  <c r="H176" i="7"/>
  <c r="I176" i="7"/>
  <c r="J176" i="7"/>
  <c r="K176" i="7"/>
  <c r="L176" i="7"/>
  <c r="M176" i="7"/>
  <c r="N176" i="7"/>
  <c r="O176" i="7"/>
  <c r="P176" i="7"/>
  <c r="Q176" i="7"/>
  <c r="R176" i="7"/>
  <c r="S176" i="7"/>
  <c r="U176" i="7"/>
  <c r="V176" i="7"/>
  <c r="W176" i="7"/>
  <c r="X176" i="7"/>
  <c r="Y176" i="7"/>
  <c r="Z176" i="7"/>
  <c r="AA176" i="7"/>
  <c r="D177" i="7"/>
  <c r="E177" i="7"/>
  <c r="F177" i="7"/>
  <c r="G177" i="7"/>
  <c r="H177" i="7"/>
  <c r="I177" i="7"/>
  <c r="J177" i="7"/>
  <c r="K177" i="7"/>
  <c r="L177" i="7"/>
  <c r="M177" i="7"/>
  <c r="N177" i="7"/>
  <c r="O177" i="7"/>
  <c r="P177" i="7"/>
  <c r="Q177" i="7"/>
  <c r="R177" i="7"/>
  <c r="S177" i="7"/>
  <c r="U177" i="7"/>
  <c r="V177" i="7"/>
  <c r="W177" i="7"/>
  <c r="X177" i="7"/>
  <c r="Y177" i="7"/>
  <c r="Z177" i="7"/>
  <c r="AA177" i="7"/>
  <c r="D178" i="7"/>
  <c r="E178" i="7"/>
  <c r="F178" i="7"/>
  <c r="G178" i="7"/>
  <c r="H178" i="7"/>
  <c r="I178" i="7"/>
  <c r="J178" i="7"/>
  <c r="K178" i="7"/>
  <c r="L178" i="7"/>
  <c r="M178" i="7"/>
  <c r="N178" i="7"/>
  <c r="O178" i="7"/>
  <c r="P178" i="7"/>
  <c r="Q178" i="7"/>
  <c r="R178" i="7"/>
  <c r="S178" i="7"/>
  <c r="U178" i="7"/>
  <c r="V178" i="7"/>
  <c r="W178" i="7"/>
  <c r="X178" i="7"/>
  <c r="Y178" i="7"/>
  <c r="Z178" i="7"/>
  <c r="AA178" i="7"/>
  <c r="D179" i="7"/>
  <c r="E179" i="7"/>
  <c r="F179" i="7"/>
  <c r="G179" i="7"/>
  <c r="H179" i="7"/>
  <c r="I179" i="7"/>
  <c r="J179" i="7"/>
  <c r="K179" i="7"/>
  <c r="L179" i="7"/>
  <c r="M179" i="7"/>
  <c r="N179" i="7"/>
  <c r="O179" i="7"/>
  <c r="P179" i="7"/>
  <c r="Q179" i="7"/>
  <c r="R179" i="7"/>
  <c r="S179" i="7"/>
  <c r="U179" i="7"/>
  <c r="V179" i="7"/>
  <c r="W179" i="7"/>
  <c r="X179" i="7"/>
  <c r="Y179" i="7"/>
  <c r="Z179" i="7"/>
  <c r="AA179" i="7"/>
  <c r="D180" i="7"/>
  <c r="E180" i="7"/>
  <c r="F180" i="7"/>
  <c r="G180" i="7"/>
  <c r="H180" i="7"/>
  <c r="I180" i="7"/>
  <c r="J180" i="7"/>
  <c r="K180" i="7"/>
  <c r="L180" i="7"/>
  <c r="M180" i="7"/>
  <c r="N180" i="7"/>
  <c r="O180" i="7"/>
  <c r="P180" i="7"/>
  <c r="Q180" i="7"/>
  <c r="R180" i="7"/>
  <c r="S180" i="7"/>
  <c r="U180" i="7"/>
  <c r="V180" i="7"/>
  <c r="W180" i="7"/>
  <c r="X180" i="7"/>
  <c r="Y180" i="7"/>
  <c r="Z180" i="7"/>
  <c r="AA180" i="7"/>
  <c r="D181" i="7"/>
  <c r="E181" i="7"/>
  <c r="F181" i="7"/>
  <c r="G181" i="7"/>
  <c r="H181" i="7"/>
  <c r="I181" i="7"/>
  <c r="J181" i="7"/>
  <c r="K181" i="7"/>
  <c r="L181" i="7"/>
  <c r="M181" i="7"/>
  <c r="N181" i="7"/>
  <c r="O181" i="7"/>
  <c r="P181" i="7"/>
  <c r="Q181" i="7"/>
  <c r="R181" i="7"/>
  <c r="S181" i="7"/>
  <c r="U181" i="7"/>
  <c r="V181" i="7"/>
  <c r="W181" i="7"/>
  <c r="X181" i="7"/>
  <c r="Y181" i="7"/>
  <c r="Z181" i="7"/>
  <c r="AA181" i="7"/>
  <c r="D182" i="7"/>
  <c r="E182" i="7"/>
  <c r="F182" i="7"/>
  <c r="G182" i="7"/>
  <c r="H182" i="7"/>
  <c r="I182" i="7"/>
  <c r="J182" i="7"/>
  <c r="K182" i="7"/>
  <c r="L182" i="7"/>
  <c r="M182" i="7"/>
  <c r="N182" i="7"/>
  <c r="O182" i="7"/>
  <c r="P182" i="7"/>
  <c r="Q182" i="7"/>
  <c r="R182" i="7"/>
  <c r="S182" i="7"/>
  <c r="F363" i="7" s="1"/>
  <c r="U182" i="7"/>
  <c r="V182" i="7"/>
  <c r="W182" i="7"/>
  <c r="X182" i="7"/>
  <c r="Y182" i="7"/>
  <c r="Z182" i="7"/>
  <c r="AA182" i="7"/>
  <c r="D183" i="7"/>
  <c r="E183" i="7"/>
  <c r="F183" i="7"/>
  <c r="G183" i="7"/>
  <c r="H183" i="7"/>
  <c r="I183" i="7"/>
  <c r="J183" i="7"/>
  <c r="K183" i="7"/>
  <c r="L183" i="7"/>
  <c r="M183" i="7"/>
  <c r="N183" i="7"/>
  <c r="O183" i="7"/>
  <c r="P183" i="7"/>
  <c r="Q183" i="7"/>
  <c r="R183" i="7"/>
  <c r="S183" i="7"/>
  <c r="U183" i="7"/>
  <c r="V183" i="7"/>
  <c r="W183" i="7"/>
  <c r="X183" i="7"/>
  <c r="Y183" i="7"/>
  <c r="Z183" i="7"/>
  <c r="AA183" i="7"/>
  <c r="D184" i="7"/>
  <c r="E184" i="7"/>
  <c r="F184" i="7"/>
  <c r="G184" i="7"/>
  <c r="H184" i="7"/>
  <c r="I184" i="7"/>
  <c r="J184" i="7"/>
  <c r="K184" i="7"/>
  <c r="L184" i="7"/>
  <c r="M184" i="7"/>
  <c r="N184" i="7"/>
  <c r="O184" i="7"/>
  <c r="P184" i="7"/>
  <c r="Q184" i="7"/>
  <c r="R184" i="7"/>
  <c r="S184" i="7"/>
  <c r="U184" i="7"/>
  <c r="V184" i="7"/>
  <c r="W184" i="7"/>
  <c r="X184" i="7"/>
  <c r="Y184" i="7"/>
  <c r="Z184" i="7"/>
  <c r="AA184" i="7"/>
  <c r="D185" i="7"/>
  <c r="E185" i="7"/>
  <c r="F185" i="7"/>
  <c r="G185" i="7"/>
  <c r="H185" i="7"/>
  <c r="I185" i="7"/>
  <c r="J185" i="7"/>
  <c r="K185" i="7"/>
  <c r="L185" i="7"/>
  <c r="M185" i="7"/>
  <c r="N185" i="7"/>
  <c r="O185" i="7"/>
  <c r="P185" i="7"/>
  <c r="Q185" i="7"/>
  <c r="R185" i="7"/>
  <c r="S185" i="7"/>
  <c r="U185" i="7"/>
  <c r="V185" i="7"/>
  <c r="W185" i="7"/>
  <c r="X185" i="7"/>
  <c r="Y185" i="7"/>
  <c r="Z185" i="7"/>
  <c r="AA185" i="7"/>
  <c r="D186" i="7"/>
  <c r="E186" i="7"/>
  <c r="F186" i="7"/>
  <c r="G186" i="7"/>
  <c r="H186" i="7"/>
  <c r="I186" i="7"/>
  <c r="J186" i="7"/>
  <c r="K186" i="7"/>
  <c r="L186" i="7"/>
  <c r="M186" i="7"/>
  <c r="N186" i="7"/>
  <c r="O186" i="7"/>
  <c r="P186" i="7"/>
  <c r="Q186" i="7"/>
  <c r="R186" i="7"/>
  <c r="S186" i="7"/>
  <c r="U186" i="7"/>
  <c r="V186" i="7"/>
  <c r="W186" i="7"/>
  <c r="X186" i="7"/>
  <c r="Y186" i="7"/>
  <c r="Z186" i="7"/>
  <c r="AA186" i="7"/>
  <c r="D187" i="7"/>
  <c r="E187" i="7"/>
  <c r="F187" i="7"/>
  <c r="G187" i="7"/>
  <c r="H187" i="7"/>
  <c r="I187" i="7"/>
  <c r="J187" i="7"/>
  <c r="K187" i="7"/>
  <c r="L187" i="7"/>
  <c r="M187" i="7"/>
  <c r="N187" i="7"/>
  <c r="O187" i="7"/>
  <c r="P187" i="7"/>
  <c r="Q187" i="7"/>
  <c r="R187" i="7"/>
  <c r="S187" i="7"/>
  <c r="U187" i="7"/>
  <c r="V187" i="7"/>
  <c r="W187" i="7"/>
  <c r="X187" i="7"/>
  <c r="Y187" i="7"/>
  <c r="Z187" i="7"/>
  <c r="AA187" i="7"/>
  <c r="D188" i="7"/>
  <c r="E188" i="7"/>
  <c r="F188" i="7"/>
  <c r="G188" i="7"/>
  <c r="H188" i="7"/>
  <c r="I188" i="7"/>
  <c r="J188" i="7"/>
  <c r="K188" i="7"/>
  <c r="L188" i="7"/>
  <c r="M188" i="7"/>
  <c r="N188" i="7"/>
  <c r="O188" i="7"/>
  <c r="P188" i="7"/>
  <c r="Q188" i="7"/>
  <c r="R188" i="7"/>
  <c r="S188" i="7"/>
  <c r="U188" i="7"/>
  <c r="V188" i="7"/>
  <c r="W188" i="7"/>
  <c r="X188" i="7"/>
  <c r="Y188" i="7"/>
  <c r="Z188" i="7"/>
  <c r="AA188" i="7"/>
  <c r="D189" i="7"/>
  <c r="E189" i="7"/>
  <c r="F189" i="7"/>
  <c r="G189" i="7"/>
  <c r="H189" i="7"/>
  <c r="I189" i="7"/>
  <c r="J189" i="7"/>
  <c r="K189" i="7"/>
  <c r="L189" i="7"/>
  <c r="M189" i="7"/>
  <c r="N189" i="7"/>
  <c r="O189" i="7"/>
  <c r="P189" i="7"/>
  <c r="Q189" i="7"/>
  <c r="R189" i="7"/>
  <c r="S189" i="7"/>
  <c r="U189" i="7"/>
  <c r="V189" i="7"/>
  <c r="W189" i="7"/>
  <c r="X189" i="7"/>
  <c r="Y189" i="7"/>
  <c r="Z189" i="7"/>
  <c r="AA189" i="7"/>
  <c r="D190" i="7"/>
  <c r="E190" i="7"/>
  <c r="F190" i="7"/>
  <c r="G190" i="7"/>
  <c r="H190" i="7"/>
  <c r="I190" i="7"/>
  <c r="J190" i="7"/>
  <c r="K190" i="7"/>
  <c r="L190" i="7"/>
  <c r="M190" i="7"/>
  <c r="N190" i="7"/>
  <c r="O190" i="7"/>
  <c r="P190" i="7"/>
  <c r="Q190" i="7"/>
  <c r="R190" i="7"/>
  <c r="S190" i="7"/>
  <c r="U190" i="7"/>
  <c r="V190" i="7"/>
  <c r="W190" i="7"/>
  <c r="X190" i="7"/>
  <c r="Y190" i="7"/>
  <c r="Z190" i="7"/>
  <c r="AA190" i="7"/>
  <c r="D191" i="7"/>
  <c r="E191" i="7"/>
  <c r="F191" i="7"/>
  <c r="G191" i="7"/>
  <c r="H191" i="7"/>
  <c r="I191" i="7"/>
  <c r="J191" i="7"/>
  <c r="K191" i="7"/>
  <c r="L191" i="7"/>
  <c r="M191" i="7"/>
  <c r="N191" i="7"/>
  <c r="O191" i="7"/>
  <c r="P191" i="7"/>
  <c r="Q191" i="7"/>
  <c r="R191" i="7"/>
  <c r="S191" i="7"/>
  <c r="U191" i="7"/>
  <c r="V191" i="7"/>
  <c r="W191" i="7"/>
  <c r="X191" i="7"/>
  <c r="Y191" i="7"/>
  <c r="Z191" i="7"/>
  <c r="AA191" i="7"/>
  <c r="D192" i="7"/>
  <c r="E192" i="7"/>
  <c r="F192" i="7"/>
  <c r="G192" i="7"/>
  <c r="H192" i="7"/>
  <c r="I192" i="7"/>
  <c r="J192" i="7"/>
  <c r="K192" i="7"/>
  <c r="L192" i="7"/>
  <c r="M192" i="7"/>
  <c r="N192" i="7"/>
  <c r="O192" i="7"/>
  <c r="P192" i="7"/>
  <c r="Q192" i="7"/>
  <c r="R192" i="7"/>
  <c r="S192" i="7"/>
  <c r="U192" i="7"/>
  <c r="V192" i="7"/>
  <c r="W192" i="7"/>
  <c r="X192" i="7"/>
  <c r="Y192" i="7"/>
  <c r="Z192" i="7"/>
  <c r="AA192" i="7"/>
  <c r="D193" i="7"/>
  <c r="E193" i="7"/>
  <c r="F193" i="7"/>
  <c r="G193" i="7"/>
  <c r="H193" i="7"/>
  <c r="I193" i="7"/>
  <c r="J193" i="7"/>
  <c r="K193" i="7"/>
  <c r="L193" i="7"/>
  <c r="M193" i="7"/>
  <c r="N193" i="7"/>
  <c r="O193" i="7"/>
  <c r="P193" i="7"/>
  <c r="Q193" i="7"/>
  <c r="R193" i="7"/>
  <c r="S193" i="7"/>
  <c r="U193" i="7"/>
  <c r="V193" i="7"/>
  <c r="W193" i="7"/>
  <c r="X193" i="7"/>
  <c r="Y193" i="7"/>
  <c r="Z193" i="7"/>
  <c r="AA193" i="7"/>
  <c r="D194" i="7"/>
  <c r="E194" i="7"/>
  <c r="F194" i="7"/>
  <c r="G194" i="7"/>
  <c r="H194" i="7"/>
  <c r="I194" i="7"/>
  <c r="J194" i="7"/>
  <c r="K194" i="7"/>
  <c r="L194" i="7"/>
  <c r="M194" i="7"/>
  <c r="N194" i="7"/>
  <c r="O194" i="7"/>
  <c r="P194" i="7"/>
  <c r="Q194" i="7"/>
  <c r="R194" i="7"/>
  <c r="S194" i="7"/>
  <c r="U194" i="7"/>
  <c r="V194" i="7"/>
  <c r="W194" i="7"/>
  <c r="X194" i="7"/>
  <c r="Y194" i="7"/>
  <c r="Z194" i="7"/>
  <c r="AA194" i="7"/>
  <c r="D195" i="7"/>
  <c r="E195" i="7"/>
  <c r="F195" i="7"/>
  <c r="G195" i="7"/>
  <c r="H195" i="7"/>
  <c r="I195" i="7"/>
  <c r="J195" i="7"/>
  <c r="K195" i="7"/>
  <c r="L195" i="7"/>
  <c r="M195" i="7"/>
  <c r="N195" i="7"/>
  <c r="O195" i="7"/>
  <c r="P195" i="7"/>
  <c r="Q195" i="7"/>
  <c r="R195" i="7"/>
  <c r="S195" i="7"/>
  <c r="U195" i="7"/>
  <c r="V195" i="7"/>
  <c r="W195" i="7"/>
  <c r="X195" i="7"/>
  <c r="Y195" i="7"/>
  <c r="Z195" i="7"/>
  <c r="AA195" i="7"/>
  <c r="D196" i="7"/>
  <c r="E196" i="7"/>
  <c r="F196" i="7"/>
  <c r="G196" i="7"/>
  <c r="H196" i="7"/>
  <c r="I196" i="7"/>
  <c r="J196" i="7"/>
  <c r="K196" i="7"/>
  <c r="L196" i="7"/>
  <c r="M196" i="7"/>
  <c r="N196" i="7"/>
  <c r="O196" i="7"/>
  <c r="P196" i="7"/>
  <c r="Q196" i="7"/>
  <c r="R196" i="7"/>
  <c r="S196" i="7"/>
  <c r="U196" i="7"/>
  <c r="V196" i="7"/>
  <c r="W196" i="7"/>
  <c r="X196" i="7"/>
  <c r="Y196" i="7"/>
  <c r="Z196" i="7"/>
  <c r="AA196" i="7"/>
  <c r="D197" i="7"/>
  <c r="E197" i="7"/>
  <c r="F197" i="7"/>
  <c r="G197" i="7"/>
  <c r="H197" i="7"/>
  <c r="I197" i="7"/>
  <c r="J197" i="7"/>
  <c r="K197" i="7"/>
  <c r="L197" i="7"/>
  <c r="M197" i="7"/>
  <c r="N197" i="7"/>
  <c r="O197" i="7"/>
  <c r="P197" i="7"/>
  <c r="Q197" i="7"/>
  <c r="R197" i="7"/>
  <c r="S197" i="7"/>
  <c r="U197" i="7"/>
  <c r="V197" i="7"/>
  <c r="W197" i="7"/>
  <c r="X197" i="7"/>
  <c r="Y197" i="7"/>
  <c r="Z197" i="7"/>
  <c r="AA197" i="7"/>
  <c r="D198" i="7"/>
  <c r="E198" i="7"/>
  <c r="F198" i="7"/>
  <c r="G198" i="7"/>
  <c r="H198" i="7"/>
  <c r="I198" i="7"/>
  <c r="J198" i="7"/>
  <c r="K198" i="7"/>
  <c r="L198" i="7"/>
  <c r="M198" i="7"/>
  <c r="N198" i="7"/>
  <c r="O198" i="7"/>
  <c r="P198" i="7"/>
  <c r="Q198" i="7"/>
  <c r="R198" i="7"/>
  <c r="S198" i="7"/>
  <c r="U198" i="7"/>
  <c r="V198" i="7"/>
  <c r="W198" i="7"/>
  <c r="X198" i="7"/>
  <c r="Y198" i="7"/>
  <c r="Z198" i="7"/>
  <c r="AA198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194" i="7"/>
  <c r="C195" i="7"/>
  <c r="C196" i="7"/>
  <c r="C197" i="7"/>
  <c r="C198" i="7"/>
  <c r="C174" i="7"/>
  <c r="D152" i="7"/>
  <c r="E152" i="7"/>
  <c r="F152" i="7"/>
  <c r="G152" i="7"/>
  <c r="H152" i="7"/>
  <c r="I152" i="7"/>
  <c r="J152" i="7"/>
  <c r="K152" i="7"/>
  <c r="L152" i="7"/>
  <c r="M152" i="7"/>
  <c r="N152" i="7"/>
  <c r="O152" i="7"/>
  <c r="P152" i="7"/>
  <c r="Q152" i="7"/>
  <c r="R152" i="7"/>
  <c r="S152" i="7"/>
  <c r="E364" i="7" s="1"/>
  <c r="U152" i="7"/>
  <c r="V152" i="7"/>
  <c r="W152" i="7"/>
  <c r="X152" i="7"/>
  <c r="Y152" i="7"/>
  <c r="Z152" i="7"/>
  <c r="AA152" i="7"/>
  <c r="D153" i="7"/>
  <c r="E153" i="7"/>
  <c r="F153" i="7"/>
  <c r="G153" i="7"/>
  <c r="H153" i="7"/>
  <c r="I153" i="7"/>
  <c r="J153" i="7"/>
  <c r="K153" i="7"/>
  <c r="L153" i="7"/>
  <c r="M153" i="7"/>
  <c r="N153" i="7"/>
  <c r="O153" i="7"/>
  <c r="P153" i="7"/>
  <c r="Q153" i="7"/>
  <c r="R153" i="7"/>
  <c r="S153" i="7"/>
  <c r="U153" i="7"/>
  <c r="V153" i="7"/>
  <c r="W153" i="7"/>
  <c r="X153" i="7"/>
  <c r="Y153" i="7"/>
  <c r="Z153" i="7"/>
  <c r="AA153" i="7"/>
  <c r="D154" i="7"/>
  <c r="E154" i="7"/>
  <c r="F154" i="7"/>
  <c r="G154" i="7"/>
  <c r="H154" i="7"/>
  <c r="I154" i="7"/>
  <c r="J154" i="7"/>
  <c r="K154" i="7"/>
  <c r="L154" i="7"/>
  <c r="M154" i="7"/>
  <c r="N154" i="7"/>
  <c r="O154" i="7"/>
  <c r="P154" i="7"/>
  <c r="Q154" i="7"/>
  <c r="R154" i="7"/>
  <c r="S154" i="7"/>
  <c r="U154" i="7"/>
  <c r="V154" i="7"/>
  <c r="W154" i="7"/>
  <c r="X154" i="7"/>
  <c r="Y154" i="7"/>
  <c r="Z154" i="7"/>
  <c r="AA154" i="7"/>
  <c r="D155" i="7"/>
  <c r="E155" i="7"/>
  <c r="F155" i="7"/>
  <c r="G155" i="7"/>
  <c r="H155" i="7"/>
  <c r="I155" i="7"/>
  <c r="J155" i="7"/>
  <c r="K155" i="7"/>
  <c r="L155" i="7"/>
  <c r="M155" i="7"/>
  <c r="N155" i="7"/>
  <c r="O155" i="7"/>
  <c r="P155" i="7"/>
  <c r="Q155" i="7"/>
  <c r="R155" i="7"/>
  <c r="S155" i="7"/>
  <c r="U155" i="7"/>
  <c r="V155" i="7"/>
  <c r="W155" i="7"/>
  <c r="X155" i="7"/>
  <c r="Y155" i="7"/>
  <c r="Z155" i="7"/>
  <c r="AA155" i="7"/>
  <c r="D156" i="7"/>
  <c r="E156" i="7"/>
  <c r="F156" i="7"/>
  <c r="G156" i="7"/>
  <c r="H156" i="7"/>
  <c r="I156" i="7"/>
  <c r="J156" i="7"/>
  <c r="K156" i="7"/>
  <c r="L156" i="7"/>
  <c r="M156" i="7"/>
  <c r="N156" i="7"/>
  <c r="O156" i="7"/>
  <c r="P156" i="7"/>
  <c r="Q156" i="7"/>
  <c r="R156" i="7"/>
  <c r="S156" i="7"/>
  <c r="U156" i="7"/>
  <c r="V156" i="7"/>
  <c r="W156" i="7"/>
  <c r="X156" i="7"/>
  <c r="Y156" i="7"/>
  <c r="Z156" i="7"/>
  <c r="E438" i="7" s="1"/>
  <c r="AA156" i="7"/>
  <c r="D157" i="7"/>
  <c r="E157" i="7"/>
  <c r="F157" i="7"/>
  <c r="G157" i="7"/>
  <c r="H157" i="7"/>
  <c r="I157" i="7"/>
  <c r="J157" i="7"/>
  <c r="K157" i="7"/>
  <c r="L157" i="7"/>
  <c r="M157" i="7"/>
  <c r="N157" i="7"/>
  <c r="O157" i="7"/>
  <c r="P157" i="7"/>
  <c r="Q157" i="7"/>
  <c r="R157" i="7"/>
  <c r="S157" i="7"/>
  <c r="U157" i="7"/>
  <c r="V157" i="7"/>
  <c r="W157" i="7"/>
  <c r="X157" i="7"/>
  <c r="Y157" i="7"/>
  <c r="Z157" i="7"/>
  <c r="AA157" i="7"/>
  <c r="D158" i="7"/>
  <c r="E158" i="7"/>
  <c r="F158" i="7"/>
  <c r="G158" i="7"/>
  <c r="H158" i="7"/>
  <c r="I158" i="7"/>
  <c r="J158" i="7"/>
  <c r="K158" i="7"/>
  <c r="L158" i="7"/>
  <c r="M158" i="7"/>
  <c r="N158" i="7"/>
  <c r="O158" i="7"/>
  <c r="P158" i="7"/>
  <c r="Q158" i="7"/>
  <c r="R158" i="7"/>
  <c r="S158" i="7"/>
  <c r="U158" i="7"/>
  <c r="V158" i="7"/>
  <c r="W158" i="7"/>
  <c r="X158" i="7"/>
  <c r="Y158" i="7"/>
  <c r="Z158" i="7"/>
  <c r="AA158" i="7"/>
  <c r="D159" i="7"/>
  <c r="E159" i="7"/>
  <c r="F159" i="7"/>
  <c r="G159" i="7"/>
  <c r="H159" i="7"/>
  <c r="I159" i="7"/>
  <c r="J159" i="7"/>
  <c r="K159" i="7"/>
  <c r="L159" i="7"/>
  <c r="M159" i="7"/>
  <c r="N159" i="7"/>
  <c r="O159" i="7"/>
  <c r="P159" i="7"/>
  <c r="Q159" i="7"/>
  <c r="R159" i="7"/>
  <c r="S159" i="7"/>
  <c r="U159" i="7"/>
  <c r="V159" i="7"/>
  <c r="W159" i="7"/>
  <c r="X159" i="7"/>
  <c r="Y159" i="7"/>
  <c r="Z159" i="7"/>
  <c r="AA159" i="7"/>
  <c r="D160" i="7"/>
  <c r="E160" i="7"/>
  <c r="F160" i="7"/>
  <c r="G160" i="7"/>
  <c r="H160" i="7"/>
  <c r="I160" i="7"/>
  <c r="J160" i="7"/>
  <c r="K160" i="7"/>
  <c r="L160" i="7"/>
  <c r="M160" i="7"/>
  <c r="N160" i="7"/>
  <c r="O160" i="7"/>
  <c r="P160" i="7"/>
  <c r="Q160" i="7"/>
  <c r="R160" i="7"/>
  <c r="S160" i="7"/>
  <c r="U160" i="7"/>
  <c r="V160" i="7"/>
  <c r="W160" i="7"/>
  <c r="X160" i="7"/>
  <c r="Y160" i="7"/>
  <c r="Z160" i="7"/>
  <c r="AA160" i="7"/>
  <c r="D161" i="7"/>
  <c r="E161" i="7"/>
  <c r="F161" i="7"/>
  <c r="G161" i="7"/>
  <c r="H161" i="7"/>
  <c r="I161" i="7"/>
  <c r="J161" i="7"/>
  <c r="K161" i="7"/>
  <c r="L161" i="7"/>
  <c r="M161" i="7"/>
  <c r="N161" i="7"/>
  <c r="O161" i="7"/>
  <c r="P161" i="7"/>
  <c r="Q161" i="7"/>
  <c r="R161" i="7"/>
  <c r="S161" i="7"/>
  <c r="U161" i="7"/>
  <c r="V161" i="7"/>
  <c r="W161" i="7"/>
  <c r="X161" i="7"/>
  <c r="Y161" i="7"/>
  <c r="Z161" i="7"/>
  <c r="AA161" i="7"/>
  <c r="D162" i="7"/>
  <c r="E162" i="7"/>
  <c r="F162" i="7"/>
  <c r="G162" i="7"/>
  <c r="H162" i="7"/>
  <c r="I162" i="7"/>
  <c r="J162" i="7"/>
  <c r="K162" i="7"/>
  <c r="L162" i="7"/>
  <c r="M162" i="7"/>
  <c r="N162" i="7"/>
  <c r="O162" i="7"/>
  <c r="P162" i="7"/>
  <c r="Q162" i="7"/>
  <c r="R162" i="7"/>
  <c r="S162" i="7"/>
  <c r="U162" i="7"/>
  <c r="V162" i="7"/>
  <c r="W162" i="7"/>
  <c r="X162" i="7"/>
  <c r="Y162" i="7"/>
  <c r="Z162" i="7"/>
  <c r="AA162" i="7"/>
  <c r="D163" i="7"/>
  <c r="E163" i="7"/>
  <c r="F163" i="7"/>
  <c r="G163" i="7"/>
  <c r="H163" i="7"/>
  <c r="I163" i="7"/>
  <c r="J163" i="7"/>
  <c r="K163" i="7"/>
  <c r="L163" i="7"/>
  <c r="M163" i="7"/>
  <c r="N163" i="7"/>
  <c r="O163" i="7"/>
  <c r="P163" i="7"/>
  <c r="Q163" i="7"/>
  <c r="R163" i="7"/>
  <c r="S163" i="7"/>
  <c r="U163" i="7"/>
  <c r="V163" i="7"/>
  <c r="W163" i="7"/>
  <c r="X163" i="7"/>
  <c r="Y163" i="7"/>
  <c r="Z163" i="7"/>
  <c r="AA163" i="7"/>
  <c r="D164" i="7"/>
  <c r="E164" i="7"/>
  <c r="F164" i="7"/>
  <c r="G164" i="7"/>
  <c r="H164" i="7"/>
  <c r="I164" i="7"/>
  <c r="J164" i="7"/>
  <c r="K164" i="7"/>
  <c r="L164" i="7"/>
  <c r="M164" i="7"/>
  <c r="N164" i="7"/>
  <c r="O164" i="7"/>
  <c r="P164" i="7"/>
  <c r="Q164" i="7"/>
  <c r="R164" i="7"/>
  <c r="S164" i="7"/>
  <c r="U164" i="7"/>
  <c r="V164" i="7"/>
  <c r="W164" i="7"/>
  <c r="X164" i="7"/>
  <c r="Y164" i="7"/>
  <c r="Z164" i="7"/>
  <c r="AA164" i="7"/>
  <c r="D165" i="7"/>
  <c r="E165" i="7"/>
  <c r="F165" i="7"/>
  <c r="G165" i="7"/>
  <c r="H165" i="7"/>
  <c r="I165" i="7"/>
  <c r="J165" i="7"/>
  <c r="K165" i="7"/>
  <c r="L165" i="7"/>
  <c r="M165" i="7"/>
  <c r="N165" i="7"/>
  <c r="O165" i="7"/>
  <c r="P165" i="7"/>
  <c r="Q165" i="7"/>
  <c r="R165" i="7"/>
  <c r="S165" i="7"/>
  <c r="U165" i="7"/>
  <c r="V165" i="7"/>
  <c r="W165" i="7"/>
  <c r="X165" i="7"/>
  <c r="Y165" i="7"/>
  <c r="Z165" i="7"/>
  <c r="AA165" i="7"/>
  <c r="D166" i="7"/>
  <c r="E166" i="7"/>
  <c r="F166" i="7"/>
  <c r="G166" i="7"/>
  <c r="H166" i="7"/>
  <c r="I166" i="7"/>
  <c r="J166" i="7"/>
  <c r="K166" i="7"/>
  <c r="L166" i="7"/>
  <c r="M166" i="7"/>
  <c r="N166" i="7"/>
  <c r="O166" i="7"/>
  <c r="P166" i="7"/>
  <c r="Q166" i="7"/>
  <c r="R166" i="7"/>
  <c r="S166" i="7"/>
  <c r="U166" i="7"/>
  <c r="V166" i="7"/>
  <c r="W166" i="7"/>
  <c r="X166" i="7"/>
  <c r="Y166" i="7"/>
  <c r="Z166" i="7"/>
  <c r="AA166" i="7"/>
  <c r="D167" i="7"/>
  <c r="E167" i="7"/>
  <c r="F167" i="7"/>
  <c r="G167" i="7"/>
  <c r="H167" i="7"/>
  <c r="I167" i="7"/>
  <c r="J167" i="7"/>
  <c r="K167" i="7"/>
  <c r="L167" i="7"/>
  <c r="M167" i="7"/>
  <c r="N167" i="7"/>
  <c r="O167" i="7"/>
  <c r="P167" i="7"/>
  <c r="Q167" i="7"/>
  <c r="R167" i="7"/>
  <c r="S167" i="7"/>
  <c r="U167" i="7"/>
  <c r="V167" i="7"/>
  <c r="W167" i="7"/>
  <c r="X167" i="7"/>
  <c r="Y167" i="7"/>
  <c r="Z167" i="7"/>
  <c r="AA167" i="7"/>
  <c r="D168" i="7"/>
  <c r="E168" i="7"/>
  <c r="F168" i="7"/>
  <c r="G168" i="7"/>
  <c r="H168" i="7"/>
  <c r="I168" i="7"/>
  <c r="J168" i="7"/>
  <c r="K168" i="7"/>
  <c r="L168" i="7"/>
  <c r="M168" i="7"/>
  <c r="N168" i="7"/>
  <c r="O168" i="7"/>
  <c r="P168" i="7"/>
  <c r="Q168" i="7"/>
  <c r="R168" i="7"/>
  <c r="S168" i="7"/>
  <c r="U168" i="7"/>
  <c r="V168" i="7"/>
  <c r="W168" i="7"/>
  <c r="X168" i="7"/>
  <c r="Y168" i="7"/>
  <c r="Z168" i="7"/>
  <c r="AA168" i="7"/>
  <c r="D169" i="7"/>
  <c r="E169" i="7"/>
  <c r="F169" i="7"/>
  <c r="G169" i="7"/>
  <c r="H169" i="7"/>
  <c r="I169" i="7"/>
  <c r="J169" i="7"/>
  <c r="K169" i="7"/>
  <c r="L169" i="7"/>
  <c r="M169" i="7"/>
  <c r="N169" i="7"/>
  <c r="O169" i="7"/>
  <c r="P169" i="7"/>
  <c r="Q169" i="7"/>
  <c r="R169" i="7"/>
  <c r="S169" i="7"/>
  <c r="U169" i="7"/>
  <c r="V169" i="7"/>
  <c r="W169" i="7"/>
  <c r="X169" i="7"/>
  <c r="Y169" i="7"/>
  <c r="Z169" i="7"/>
  <c r="AA169" i="7"/>
  <c r="D170" i="7"/>
  <c r="E170" i="7"/>
  <c r="F170" i="7"/>
  <c r="G170" i="7"/>
  <c r="H170" i="7"/>
  <c r="I170" i="7"/>
  <c r="J170" i="7"/>
  <c r="K170" i="7"/>
  <c r="L170" i="7"/>
  <c r="M170" i="7"/>
  <c r="N170" i="7"/>
  <c r="O170" i="7"/>
  <c r="P170" i="7"/>
  <c r="Q170" i="7"/>
  <c r="R170" i="7"/>
  <c r="S170" i="7"/>
  <c r="U170" i="7"/>
  <c r="V170" i="7"/>
  <c r="W170" i="7"/>
  <c r="X170" i="7"/>
  <c r="Y170" i="7"/>
  <c r="Z170" i="7"/>
  <c r="AA170" i="7"/>
  <c r="D171" i="7"/>
  <c r="E171" i="7"/>
  <c r="F171" i="7"/>
  <c r="G171" i="7"/>
  <c r="H171" i="7"/>
  <c r="I171" i="7"/>
  <c r="J171" i="7"/>
  <c r="K171" i="7"/>
  <c r="L171" i="7"/>
  <c r="M171" i="7"/>
  <c r="N171" i="7"/>
  <c r="O171" i="7"/>
  <c r="P171" i="7"/>
  <c r="Q171" i="7"/>
  <c r="R171" i="7"/>
  <c r="S171" i="7"/>
  <c r="U171" i="7"/>
  <c r="V171" i="7"/>
  <c r="W171" i="7"/>
  <c r="X171" i="7"/>
  <c r="Y171" i="7"/>
  <c r="Z171" i="7"/>
  <c r="AA171" i="7"/>
  <c r="D172" i="7"/>
  <c r="E172" i="7"/>
  <c r="F172" i="7"/>
  <c r="G172" i="7"/>
  <c r="H172" i="7"/>
  <c r="I172" i="7"/>
  <c r="J172" i="7"/>
  <c r="K172" i="7"/>
  <c r="L172" i="7"/>
  <c r="M172" i="7"/>
  <c r="N172" i="7"/>
  <c r="O172" i="7"/>
  <c r="P172" i="7"/>
  <c r="Q172" i="7"/>
  <c r="R172" i="7"/>
  <c r="S172" i="7"/>
  <c r="U172" i="7"/>
  <c r="V172" i="7"/>
  <c r="W172" i="7"/>
  <c r="X172" i="7"/>
  <c r="Y172" i="7"/>
  <c r="Z172" i="7"/>
  <c r="AA172" i="7"/>
  <c r="D173" i="7"/>
  <c r="E173" i="7"/>
  <c r="F173" i="7"/>
  <c r="G173" i="7"/>
  <c r="H173" i="7"/>
  <c r="I173" i="7"/>
  <c r="J173" i="7"/>
  <c r="K173" i="7"/>
  <c r="L173" i="7"/>
  <c r="M173" i="7"/>
  <c r="N173" i="7"/>
  <c r="O173" i="7"/>
  <c r="P173" i="7"/>
  <c r="Q173" i="7"/>
  <c r="R173" i="7"/>
  <c r="S173" i="7"/>
  <c r="U173" i="7"/>
  <c r="V173" i="7"/>
  <c r="W173" i="7"/>
  <c r="X173" i="7"/>
  <c r="Y173" i="7"/>
  <c r="Z173" i="7"/>
  <c r="AA173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C171" i="7"/>
  <c r="C172" i="7"/>
  <c r="C173" i="7"/>
  <c r="C152" i="7"/>
  <c r="D129" i="7"/>
  <c r="E129" i="7"/>
  <c r="F129" i="7"/>
  <c r="G129" i="7"/>
  <c r="H129" i="7"/>
  <c r="I129" i="7"/>
  <c r="J129" i="7"/>
  <c r="K129" i="7"/>
  <c r="L129" i="7"/>
  <c r="M129" i="7"/>
  <c r="N129" i="7"/>
  <c r="O129" i="7"/>
  <c r="P129" i="7"/>
  <c r="Q129" i="7"/>
  <c r="R129" i="7"/>
  <c r="S129" i="7"/>
  <c r="U129" i="7"/>
  <c r="V129" i="7"/>
  <c r="W129" i="7"/>
  <c r="X129" i="7"/>
  <c r="Y129" i="7"/>
  <c r="Z129" i="7"/>
  <c r="AA129" i="7"/>
  <c r="D130" i="7"/>
  <c r="E130" i="7"/>
  <c r="F130" i="7"/>
  <c r="G130" i="7"/>
  <c r="H130" i="7"/>
  <c r="I130" i="7"/>
  <c r="J130" i="7"/>
  <c r="K130" i="7"/>
  <c r="L130" i="7"/>
  <c r="M130" i="7"/>
  <c r="N130" i="7"/>
  <c r="O130" i="7"/>
  <c r="P130" i="7"/>
  <c r="Q130" i="7"/>
  <c r="R130" i="7"/>
  <c r="S130" i="7"/>
  <c r="U130" i="7"/>
  <c r="V130" i="7"/>
  <c r="W130" i="7"/>
  <c r="X130" i="7"/>
  <c r="Y130" i="7"/>
  <c r="Z130" i="7"/>
  <c r="AA130" i="7"/>
  <c r="D131" i="7"/>
  <c r="E131" i="7"/>
  <c r="F131" i="7"/>
  <c r="G131" i="7"/>
  <c r="H131" i="7"/>
  <c r="I131" i="7"/>
  <c r="J131" i="7"/>
  <c r="K131" i="7"/>
  <c r="L131" i="7"/>
  <c r="M131" i="7"/>
  <c r="N131" i="7"/>
  <c r="O131" i="7"/>
  <c r="P131" i="7"/>
  <c r="Q131" i="7"/>
  <c r="R131" i="7"/>
  <c r="S131" i="7"/>
  <c r="U131" i="7"/>
  <c r="V131" i="7"/>
  <c r="W131" i="7"/>
  <c r="X131" i="7"/>
  <c r="Y131" i="7"/>
  <c r="Z131" i="7"/>
  <c r="AA131" i="7"/>
  <c r="D132" i="7"/>
  <c r="E132" i="7"/>
  <c r="F132" i="7"/>
  <c r="G132" i="7"/>
  <c r="H132" i="7"/>
  <c r="I132" i="7"/>
  <c r="J132" i="7"/>
  <c r="K132" i="7"/>
  <c r="L132" i="7"/>
  <c r="M132" i="7"/>
  <c r="N132" i="7"/>
  <c r="O132" i="7"/>
  <c r="P132" i="7"/>
  <c r="Q132" i="7"/>
  <c r="R132" i="7"/>
  <c r="S132" i="7"/>
  <c r="U132" i="7"/>
  <c r="V132" i="7"/>
  <c r="W132" i="7"/>
  <c r="X132" i="7"/>
  <c r="Y132" i="7"/>
  <c r="Z132" i="7"/>
  <c r="AA132" i="7"/>
  <c r="D133" i="7"/>
  <c r="E133" i="7"/>
  <c r="F133" i="7"/>
  <c r="G133" i="7"/>
  <c r="H133" i="7"/>
  <c r="I133" i="7"/>
  <c r="J133" i="7"/>
  <c r="K133" i="7"/>
  <c r="L133" i="7"/>
  <c r="M133" i="7"/>
  <c r="N133" i="7"/>
  <c r="O133" i="7"/>
  <c r="P133" i="7"/>
  <c r="Q133" i="7"/>
  <c r="R133" i="7"/>
  <c r="S133" i="7"/>
  <c r="U133" i="7"/>
  <c r="V133" i="7"/>
  <c r="W133" i="7"/>
  <c r="X133" i="7"/>
  <c r="Y133" i="7"/>
  <c r="Z133" i="7"/>
  <c r="AA133" i="7"/>
  <c r="D134" i="7"/>
  <c r="E134" i="7"/>
  <c r="F134" i="7"/>
  <c r="G134" i="7"/>
  <c r="H134" i="7"/>
  <c r="I134" i="7"/>
  <c r="J134" i="7"/>
  <c r="K134" i="7"/>
  <c r="L134" i="7"/>
  <c r="M134" i="7"/>
  <c r="N134" i="7"/>
  <c r="O134" i="7"/>
  <c r="P134" i="7"/>
  <c r="Q134" i="7"/>
  <c r="R134" i="7"/>
  <c r="S134" i="7"/>
  <c r="U134" i="7"/>
  <c r="V134" i="7"/>
  <c r="W134" i="7"/>
  <c r="X134" i="7"/>
  <c r="Y134" i="7"/>
  <c r="Z134" i="7"/>
  <c r="AA134" i="7"/>
  <c r="D135" i="7"/>
  <c r="E135" i="7"/>
  <c r="F135" i="7"/>
  <c r="G135" i="7"/>
  <c r="H135" i="7"/>
  <c r="I135" i="7"/>
  <c r="J135" i="7"/>
  <c r="K135" i="7"/>
  <c r="L135" i="7"/>
  <c r="M135" i="7"/>
  <c r="N135" i="7"/>
  <c r="O135" i="7"/>
  <c r="P135" i="7"/>
  <c r="Q135" i="7"/>
  <c r="R135" i="7"/>
  <c r="S135" i="7"/>
  <c r="U135" i="7"/>
  <c r="V135" i="7"/>
  <c r="W135" i="7"/>
  <c r="X135" i="7"/>
  <c r="Y135" i="7"/>
  <c r="Z135" i="7"/>
  <c r="AA135" i="7"/>
  <c r="D136" i="7"/>
  <c r="E136" i="7"/>
  <c r="F136" i="7"/>
  <c r="G136" i="7"/>
  <c r="H136" i="7"/>
  <c r="I136" i="7"/>
  <c r="J136" i="7"/>
  <c r="K136" i="7"/>
  <c r="L136" i="7"/>
  <c r="M136" i="7"/>
  <c r="N136" i="7"/>
  <c r="O136" i="7"/>
  <c r="P136" i="7"/>
  <c r="Q136" i="7"/>
  <c r="R136" i="7"/>
  <c r="S136" i="7"/>
  <c r="U136" i="7"/>
  <c r="V136" i="7"/>
  <c r="W136" i="7"/>
  <c r="X136" i="7"/>
  <c r="Y136" i="7"/>
  <c r="Z136" i="7"/>
  <c r="AA136" i="7"/>
  <c r="D137" i="7"/>
  <c r="E137" i="7"/>
  <c r="F137" i="7"/>
  <c r="G137" i="7"/>
  <c r="H137" i="7"/>
  <c r="I137" i="7"/>
  <c r="J137" i="7"/>
  <c r="K137" i="7"/>
  <c r="L137" i="7"/>
  <c r="M137" i="7"/>
  <c r="N137" i="7"/>
  <c r="O137" i="7"/>
  <c r="P137" i="7"/>
  <c r="Q137" i="7"/>
  <c r="R137" i="7"/>
  <c r="S137" i="7"/>
  <c r="U137" i="7"/>
  <c r="V137" i="7"/>
  <c r="W137" i="7"/>
  <c r="X137" i="7"/>
  <c r="Y137" i="7"/>
  <c r="Z137" i="7"/>
  <c r="AA137" i="7"/>
  <c r="D138" i="7"/>
  <c r="E138" i="7"/>
  <c r="F138" i="7"/>
  <c r="G138" i="7"/>
  <c r="H138" i="7"/>
  <c r="I138" i="7"/>
  <c r="J138" i="7"/>
  <c r="K138" i="7"/>
  <c r="L138" i="7"/>
  <c r="M138" i="7"/>
  <c r="N138" i="7"/>
  <c r="O138" i="7"/>
  <c r="P138" i="7"/>
  <c r="Q138" i="7"/>
  <c r="R138" i="7"/>
  <c r="S138" i="7"/>
  <c r="U138" i="7"/>
  <c r="V138" i="7"/>
  <c r="W138" i="7"/>
  <c r="X138" i="7"/>
  <c r="Y138" i="7"/>
  <c r="Z138" i="7"/>
  <c r="AA138" i="7"/>
  <c r="D139" i="7"/>
  <c r="E139" i="7"/>
  <c r="F139" i="7"/>
  <c r="G139" i="7"/>
  <c r="H139" i="7"/>
  <c r="I139" i="7"/>
  <c r="J139" i="7"/>
  <c r="K139" i="7"/>
  <c r="L139" i="7"/>
  <c r="M139" i="7"/>
  <c r="N139" i="7"/>
  <c r="O139" i="7"/>
  <c r="P139" i="7"/>
  <c r="Q139" i="7"/>
  <c r="R139" i="7"/>
  <c r="S139" i="7"/>
  <c r="U139" i="7"/>
  <c r="V139" i="7"/>
  <c r="W139" i="7"/>
  <c r="X139" i="7"/>
  <c r="Y139" i="7"/>
  <c r="Z139" i="7"/>
  <c r="AA139" i="7"/>
  <c r="D140" i="7"/>
  <c r="E140" i="7"/>
  <c r="F140" i="7"/>
  <c r="G140" i="7"/>
  <c r="H140" i="7"/>
  <c r="I140" i="7"/>
  <c r="J140" i="7"/>
  <c r="K140" i="7"/>
  <c r="L140" i="7"/>
  <c r="M140" i="7"/>
  <c r="N140" i="7"/>
  <c r="O140" i="7"/>
  <c r="P140" i="7"/>
  <c r="Q140" i="7"/>
  <c r="R140" i="7"/>
  <c r="S140" i="7"/>
  <c r="U140" i="7"/>
  <c r="V140" i="7"/>
  <c r="W140" i="7"/>
  <c r="X140" i="7"/>
  <c r="Y140" i="7"/>
  <c r="Z140" i="7"/>
  <c r="AA140" i="7"/>
  <c r="D141" i="7"/>
  <c r="E141" i="7"/>
  <c r="F141" i="7"/>
  <c r="G141" i="7"/>
  <c r="H141" i="7"/>
  <c r="I141" i="7"/>
  <c r="J141" i="7"/>
  <c r="K141" i="7"/>
  <c r="L141" i="7"/>
  <c r="M141" i="7"/>
  <c r="N141" i="7"/>
  <c r="O141" i="7"/>
  <c r="P141" i="7"/>
  <c r="Q141" i="7"/>
  <c r="R141" i="7"/>
  <c r="S141" i="7"/>
  <c r="U141" i="7"/>
  <c r="V141" i="7"/>
  <c r="W141" i="7"/>
  <c r="X141" i="7"/>
  <c r="Y141" i="7"/>
  <c r="Z141" i="7"/>
  <c r="AA141" i="7"/>
  <c r="D142" i="7"/>
  <c r="E142" i="7"/>
  <c r="F142" i="7"/>
  <c r="G142" i="7"/>
  <c r="H142" i="7"/>
  <c r="I142" i="7"/>
  <c r="J142" i="7"/>
  <c r="K142" i="7"/>
  <c r="L142" i="7"/>
  <c r="M142" i="7"/>
  <c r="N142" i="7"/>
  <c r="O142" i="7"/>
  <c r="P142" i="7"/>
  <c r="Q142" i="7"/>
  <c r="R142" i="7"/>
  <c r="S142" i="7"/>
  <c r="U142" i="7"/>
  <c r="V142" i="7"/>
  <c r="W142" i="7"/>
  <c r="X142" i="7"/>
  <c r="Y142" i="7"/>
  <c r="Z142" i="7"/>
  <c r="AA142" i="7"/>
  <c r="D143" i="7"/>
  <c r="E143" i="7"/>
  <c r="F143" i="7"/>
  <c r="G143" i="7"/>
  <c r="H143" i="7"/>
  <c r="I143" i="7"/>
  <c r="J143" i="7"/>
  <c r="K143" i="7"/>
  <c r="L143" i="7"/>
  <c r="M143" i="7"/>
  <c r="N143" i="7"/>
  <c r="O143" i="7"/>
  <c r="P143" i="7"/>
  <c r="Q143" i="7"/>
  <c r="R143" i="7"/>
  <c r="S143" i="7"/>
  <c r="U143" i="7"/>
  <c r="V143" i="7"/>
  <c r="W143" i="7"/>
  <c r="X143" i="7"/>
  <c r="Y143" i="7"/>
  <c r="Z143" i="7"/>
  <c r="AA143" i="7"/>
  <c r="D144" i="7"/>
  <c r="E144" i="7"/>
  <c r="F144" i="7"/>
  <c r="G144" i="7"/>
  <c r="H144" i="7"/>
  <c r="I144" i="7"/>
  <c r="J144" i="7"/>
  <c r="K144" i="7"/>
  <c r="L144" i="7"/>
  <c r="M144" i="7"/>
  <c r="N144" i="7"/>
  <c r="O144" i="7"/>
  <c r="P144" i="7"/>
  <c r="Q144" i="7"/>
  <c r="R144" i="7"/>
  <c r="S144" i="7"/>
  <c r="U144" i="7"/>
  <c r="V144" i="7"/>
  <c r="W144" i="7"/>
  <c r="X144" i="7"/>
  <c r="Y144" i="7"/>
  <c r="Z144" i="7"/>
  <c r="AA144" i="7"/>
  <c r="D145" i="7"/>
  <c r="E145" i="7"/>
  <c r="F145" i="7"/>
  <c r="G145" i="7"/>
  <c r="H145" i="7"/>
  <c r="I145" i="7"/>
  <c r="J145" i="7"/>
  <c r="K145" i="7"/>
  <c r="L145" i="7"/>
  <c r="M145" i="7"/>
  <c r="N145" i="7"/>
  <c r="O145" i="7"/>
  <c r="P145" i="7"/>
  <c r="Q145" i="7"/>
  <c r="R145" i="7"/>
  <c r="S145" i="7"/>
  <c r="U145" i="7"/>
  <c r="V145" i="7"/>
  <c r="W145" i="7"/>
  <c r="X145" i="7"/>
  <c r="Y145" i="7"/>
  <c r="Z145" i="7"/>
  <c r="AA145" i="7"/>
  <c r="D146" i="7"/>
  <c r="E146" i="7"/>
  <c r="F146" i="7"/>
  <c r="G146" i="7"/>
  <c r="H146" i="7"/>
  <c r="I146" i="7"/>
  <c r="J146" i="7"/>
  <c r="K146" i="7"/>
  <c r="L146" i="7"/>
  <c r="M146" i="7"/>
  <c r="N146" i="7"/>
  <c r="O146" i="7"/>
  <c r="P146" i="7"/>
  <c r="Q146" i="7"/>
  <c r="R146" i="7"/>
  <c r="S146" i="7"/>
  <c r="U146" i="7"/>
  <c r="V146" i="7"/>
  <c r="W146" i="7"/>
  <c r="X146" i="7"/>
  <c r="Y146" i="7"/>
  <c r="Z146" i="7"/>
  <c r="AA146" i="7"/>
  <c r="D147" i="7"/>
  <c r="E147" i="7"/>
  <c r="F147" i="7"/>
  <c r="G147" i="7"/>
  <c r="H147" i="7"/>
  <c r="I147" i="7"/>
  <c r="J147" i="7"/>
  <c r="K147" i="7"/>
  <c r="L147" i="7"/>
  <c r="M147" i="7"/>
  <c r="N147" i="7"/>
  <c r="O147" i="7"/>
  <c r="P147" i="7"/>
  <c r="Q147" i="7"/>
  <c r="R147" i="7"/>
  <c r="S147" i="7"/>
  <c r="U147" i="7"/>
  <c r="V147" i="7"/>
  <c r="W147" i="7"/>
  <c r="X147" i="7"/>
  <c r="Y147" i="7"/>
  <c r="Z147" i="7"/>
  <c r="AA147" i="7"/>
  <c r="D148" i="7"/>
  <c r="E148" i="7"/>
  <c r="F148" i="7"/>
  <c r="G148" i="7"/>
  <c r="H148" i="7"/>
  <c r="I148" i="7"/>
  <c r="J148" i="7"/>
  <c r="K148" i="7"/>
  <c r="L148" i="7"/>
  <c r="M148" i="7"/>
  <c r="N148" i="7"/>
  <c r="O148" i="7"/>
  <c r="P148" i="7"/>
  <c r="Q148" i="7"/>
  <c r="R148" i="7"/>
  <c r="S148" i="7"/>
  <c r="U148" i="7"/>
  <c r="V148" i="7"/>
  <c r="W148" i="7"/>
  <c r="X148" i="7"/>
  <c r="Y148" i="7"/>
  <c r="Z148" i="7"/>
  <c r="AA148" i="7"/>
  <c r="D149" i="7"/>
  <c r="E149" i="7"/>
  <c r="F149" i="7"/>
  <c r="G149" i="7"/>
  <c r="H149" i="7"/>
  <c r="I149" i="7"/>
  <c r="J149" i="7"/>
  <c r="K149" i="7"/>
  <c r="L149" i="7"/>
  <c r="M149" i="7"/>
  <c r="N149" i="7"/>
  <c r="O149" i="7"/>
  <c r="P149" i="7"/>
  <c r="Q149" i="7"/>
  <c r="R149" i="7"/>
  <c r="S149" i="7"/>
  <c r="U149" i="7"/>
  <c r="V149" i="7"/>
  <c r="W149" i="7"/>
  <c r="X149" i="7"/>
  <c r="Y149" i="7"/>
  <c r="Z149" i="7"/>
  <c r="AA149" i="7"/>
  <c r="D150" i="7"/>
  <c r="E150" i="7"/>
  <c r="F150" i="7"/>
  <c r="G150" i="7"/>
  <c r="H150" i="7"/>
  <c r="I150" i="7"/>
  <c r="J150" i="7"/>
  <c r="K150" i="7"/>
  <c r="L150" i="7"/>
  <c r="M150" i="7"/>
  <c r="N150" i="7"/>
  <c r="O150" i="7"/>
  <c r="P150" i="7"/>
  <c r="Q150" i="7"/>
  <c r="R150" i="7"/>
  <c r="S150" i="7"/>
  <c r="U150" i="7"/>
  <c r="V150" i="7"/>
  <c r="W150" i="7"/>
  <c r="X150" i="7"/>
  <c r="Y150" i="7"/>
  <c r="Z150" i="7"/>
  <c r="AA150" i="7"/>
  <c r="D151" i="7"/>
  <c r="E151" i="7"/>
  <c r="F151" i="7"/>
  <c r="G151" i="7"/>
  <c r="H151" i="7"/>
  <c r="I151" i="7"/>
  <c r="J151" i="7"/>
  <c r="K151" i="7"/>
  <c r="L151" i="7"/>
  <c r="M151" i="7"/>
  <c r="N151" i="7"/>
  <c r="O151" i="7"/>
  <c r="P151" i="7"/>
  <c r="Q151" i="7"/>
  <c r="R151" i="7"/>
  <c r="S151" i="7"/>
  <c r="U151" i="7"/>
  <c r="V151" i="7"/>
  <c r="W151" i="7"/>
  <c r="X151" i="7"/>
  <c r="Y151" i="7"/>
  <c r="Z151" i="7"/>
  <c r="AA151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29" i="7"/>
  <c r="D106" i="7"/>
  <c r="E106" i="7"/>
  <c r="F106" i="7"/>
  <c r="G106" i="7"/>
  <c r="H106" i="7"/>
  <c r="I106" i="7"/>
  <c r="C265" i="7" s="1"/>
  <c r="J106" i="7"/>
  <c r="K106" i="7"/>
  <c r="L106" i="7"/>
  <c r="M106" i="7"/>
  <c r="N106" i="7"/>
  <c r="O106" i="7"/>
  <c r="P106" i="7"/>
  <c r="Q106" i="7"/>
  <c r="R106" i="7"/>
  <c r="S106" i="7"/>
  <c r="U106" i="7"/>
  <c r="V106" i="7"/>
  <c r="W106" i="7"/>
  <c r="X106" i="7"/>
  <c r="Y106" i="7"/>
  <c r="C423" i="7" s="1"/>
  <c r="Z106" i="7"/>
  <c r="AA106" i="7"/>
  <c r="D107" i="7"/>
  <c r="E107" i="7"/>
  <c r="F107" i="7"/>
  <c r="G107" i="7"/>
  <c r="H107" i="7"/>
  <c r="I107" i="7"/>
  <c r="J107" i="7"/>
  <c r="K107" i="7"/>
  <c r="L107" i="7"/>
  <c r="M107" i="7"/>
  <c r="N107" i="7"/>
  <c r="O107" i="7"/>
  <c r="P107" i="7"/>
  <c r="Q107" i="7"/>
  <c r="R107" i="7"/>
  <c r="S107" i="7"/>
  <c r="U107" i="7"/>
  <c r="V107" i="7"/>
  <c r="W107" i="7"/>
  <c r="X107" i="7"/>
  <c r="Y107" i="7"/>
  <c r="Z107" i="7"/>
  <c r="AA107" i="7"/>
  <c r="D108" i="7"/>
  <c r="E108" i="7"/>
  <c r="F108" i="7"/>
  <c r="G108" i="7"/>
  <c r="H108" i="7"/>
  <c r="I108" i="7"/>
  <c r="J108" i="7"/>
  <c r="K108" i="7"/>
  <c r="L108" i="7"/>
  <c r="M108" i="7"/>
  <c r="N108" i="7"/>
  <c r="O108" i="7"/>
  <c r="P108" i="7"/>
  <c r="Q108" i="7"/>
  <c r="R108" i="7"/>
  <c r="S108" i="7"/>
  <c r="U108" i="7"/>
  <c r="V108" i="7"/>
  <c r="W108" i="7"/>
  <c r="X108" i="7"/>
  <c r="Y108" i="7"/>
  <c r="Z108" i="7"/>
  <c r="AA108" i="7"/>
  <c r="D109" i="7"/>
  <c r="E109" i="7"/>
  <c r="F109" i="7"/>
  <c r="G109" i="7"/>
  <c r="H109" i="7"/>
  <c r="I109" i="7"/>
  <c r="J109" i="7"/>
  <c r="K109" i="7"/>
  <c r="L109" i="7"/>
  <c r="M109" i="7"/>
  <c r="N109" i="7"/>
  <c r="O109" i="7"/>
  <c r="P109" i="7"/>
  <c r="Q109" i="7"/>
  <c r="R109" i="7"/>
  <c r="S109" i="7"/>
  <c r="U109" i="7"/>
  <c r="V109" i="7"/>
  <c r="W109" i="7"/>
  <c r="X109" i="7"/>
  <c r="Y109" i="7"/>
  <c r="Z109" i="7"/>
  <c r="AA109" i="7"/>
  <c r="D110" i="7"/>
  <c r="E110" i="7"/>
  <c r="F110" i="7"/>
  <c r="G110" i="7"/>
  <c r="H110" i="7"/>
  <c r="I110" i="7"/>
  <c r="J110" i="7"/>
  <c r="K110" i="7"/>
  <c r="L110" i="7"/>
  <c r="M110" i="7"/>
  <c r="N110" i="7"/>
  <c r="O110" i="7"/>
  <c r="P110" i="7"/>
  <c r="Q110" i="7"/>
  <c r="R110" i="7"/>
  <c r="S110" i="7"/>
  <c r="U110" i="7"/>
  <c r="V110" i="7"/>
  <c r="W110" i="7"/>
  <c r="X110" i="7"/>
  <c r="Y110" i="7"/>
  <c r="Z110" i="7"/>
  <c r="AA110" i="7"/>
  <c r="D111" i="7"/>
  <c r="E111" i="7"/>
  <c r="F111" i="7"/>
  <c r="G111" i="7"/>
  <c r="H111" i="7"/>
  <c r="I111" i="7"/>
  <c r="J111" i="7"/>
  <c r="K111" i="7"/>
  <c r="L111" i="7"/>
  <c r="M111" i="7"/>
  <c r="N111" i="7"/>
  <c r="O111" i="7"/>
  <c r="P111" i="7"/>
  <c r="Q111" i="7"/>
  <c r="R111" i="7"/>
  <c r="S111" i="7"/>
  <c r="U111" i="7"/>
  <c r="V111" i="7"/>
  <c r="W111" i="7"/>
  <c r="X111" i="7"/>
  <c r="Y111" i="7"/>
  <c r="Z111" i="7"/>
  <c r="AA111" i="7"/>
  <c r="D112" i="7"/>
  <c r="E112" i="7"/>
  <c r="F112" i="7"/>
  <c r="G112" i="7"/>
  <c r="H112" i="7"/>
  <c r="I112" i="7"/>
  <c r="J112" i="7"/>
  <c r="K112" i="7"/>
  <c r="L112" i="7"/>
  <c r="M112" i="7"/>
  <c r="N112" i="7"/>
  <c r="O112" i="7"/>
  <c r="P112" i="7"/>
  <c r="Q112" i="7"/>
  <c r="R112" i="7"/>
  <c r="S112" i="7"/>
  <c r="U112" i="7"/>
  <c r="V112" i="7"/>
  <c r="W112" i="7"/>
  <c r="X112" i="7"/>
  <c r="Y112" i="7"/>
  <c r="Z112" i="7"/>
  <c r="AA112" i="7"/>
  <c r="D113" i="7"/>
  <c r="E113" i="7"/>
  <c r="F113" i="7"/>
  <c r="G113" i="7"/>
  <c r="H113" i="7"/>
  <c r="I113" i="7"/>
  <c r="J113" i="7"/>
  <c r="K113" i="7"/>
  <c r="L113" i="7"/>
  <c r="M113" i="7"/>
  <c r="N113" i="7"/>
  <c r="O113" i="7"/>
  <c r="P113" i="7"/>
  <c r="Q113" i="7"/>
  <c r="R113" i="7"/>
  <c r="S113" i="7"/>
  <c r="U113" i="7"/>
  <c r="V113" i="7"/>
  <c r="W113" i="7"/>
  <c r="X113" i="7"/>
  <c r="Y113" i="7"/>
  <c r="Z113" i="7"/>
  <c r="AA113" i="7"/>
  <c r="D114" i="7"/>
  <c r="E114" i="7"/>
  <c r="F114" i="7"/>
  <c r="G114" i="7"/>
  <c r="H114" i="7"/>
  <c r="I114" i="7"/>
  <c r="J114" i="7"/>
  <c r="K114" i="7"/>
  <c r="L114" i="7"/>
  <c r="M114" i="7"/>
  <c r="N114" i="7"/>
  <c r="O114" i="7"/>
  <c r="P114" i="7"/>
  <c r="Q114" i="7"/>
  <c r="R114" i="7"/>
  <c r="S114" i="7"/>
  <c r="U114" i="7"/>
  <c r="V114" i="7"/>
  <c r="W114" i="7"/>
  <c r="X114" i="7"/>
  <c r="Y114" i="7"/>
  <c r="Z114" i="7"/>
  <c r="AA114" i="7"/>
  <c r="D115" i="7"/>
  <c r="E115" i="7"/>
  <c r="F115" i="7"/>
  <c r="G115" i="7"/>
  <c r="H115" i="7"/>
  <c r="I115" i="7"/>
  <c r="J115" i="7"/>
  <c r="K115" i="7"/>
  <c r="L115" i="7"/>
  <c r="M115" i="7"/>
  <c r="N115" i="7"/>
  <c r="O115" i="7"/>
  <c r="P115" i="7"/>
  <c r="Q115" i="7"/>
  <c r="R115" i="7"/>
  <c r="S115" i="7"/>
  <c r="U115" i="7"/>
  <c r="V115" i="7"/>
  <c r="W115" i="7"/>
  <c r="X115" i="7"/>
  <c r="Y115" i="7"/>
  <c r="Z115" i="7"/>
  <c r="AA115" i="7"/>
  <c r="D116" i="7"/>
  <c r="E116" i="7"/>
  <c r="F116" i="7"/>
  <c r="G116" i="7"/>
  <c r="H116" i="7"/>
  <c r="I116" i="7"/>
  <c r="J116" i="7"/>
  <c r="K116" i="7"/>
  <c r="L116" i="7"/>
  <c r="M116" i="7"/>
  <c r="N116" i="7"/>
  <c r="O116" i="7"/>
  <c r="P116" i="7"/>
  <c r="Q116" i="7"/>
  <c r="R116" i="7"/>
  <c r="S116" i="7"/>
  <c r="U116" i="7"/>
  <c r="V116" i="7"/>
  <c r="W116" i="7"/>
  <c r="X116" i="7"/>
  <c r="Y116" i="7"/>
  <c r="Z116" i="7"/>
  <c r="AA116" i="7"/>
  <c r="D117" i="7"/>
  <c r="E117" i="7"/>
  <c r="F117" i="7"/>
  <c r="G117" i="7"/>
  <c r="H117" i="7"/>
  <c r="I117" i="7"/>
  <c r="J117" i="7"/>
  <c r="K117" i="7"/>
  <c r="L117" i="7"/>
  <c r="M117" i="7"/>
  <c r="N117" i="7"/>
  <c r="O117" i="7"/>
  <c r="P117" i="7"/>
  <c r="Q117" i="7"/>
  <c r="R117" i="7"/>
  <c r="S117" i="7"/>
  <c r="U117" i="7"/>
  <c r="V117" i="7"/>
  <c r="W117" i="7"/>
  <c r="X117" i="7"/>
  <c r="Y117" i="7"/>
  <c r="Z117" i="7"/>
  <c r="AA117" i="7"/>
  <c r="D118" i="7"/>
  <c r="E118" i="7"/>
  <c r="F118" i="7"/>
  <c r="G118" i="7"/>
  <c r="H118" i="7"/>
  <c r="I118" i="7"/>
  <c r="J118" i="7"/>
  <c r="K118" i="7"/>
  <c r="L118" i="7"/>
  <c r="M118" i="7"/>
  <c r="N118" i="7"/>
  <c r="O118" i="7"/>
  <c r="P118" i="7"/>
  <c r="Q118" i="7"/>
  <c r="R118" i="7"/>
  <c r="S118" i="7"/>
  <c r="U118" i="7"/>
  <c r="V118" i="7"/>
  <c r="W118" i="7"/>
  <c r="X118" i="7"/>
  <c r="Y118" i="7"/>
  <c r="Z118" i="7"/>
  <c r="AA118" i="7"/>
  <c r="D119" i="7"/>
  <c r="E119" i="7"/>
  <c r="F119" i="7"/>
  <c r="G119" i="7"/>
  <c r="H119" i="7"/>
  <c r="I119" i="7"/>
  <c r="J119" i="7"/>
  <c r="K119" i="7"/>
  <c r="L119" i="7"/>
  <c r="M119" i="7"/>
  <c r="N119" i="7"/>
  <c r="O119" i="7"/>
  <c r="P119" i="7"/>
  <c r="Q119" i="7"/>
  <c r="R119" i="7"/>
  <c r="S119" i="7"/>
  <c r="U119" i="7"/>
  <c r="V119" i="7"/>
  <c r="W119" i="7"/>
  <c r="X119" i="7"/>
  <c r="Y119" i="7"/>
  <c r="Z119" i="7"/>
  <c r="AA119" i="7"/>
  <c r="D120" i="7"/>
  <c r="E120" i="7"/>
  <c r="F120" i="7"/>
  <c r="G120" i="7"/>
  <c r="H120" i="7"/>
  <c r="I120" i="7"/>
  <c r="J120" i="7"/>
  <c r="K120" i="7"/>
  <c r="L120" i="7"/>
  <c r="M120" i="7"/>
  <c r="N120" i="7"/>
  <c r="O120" i="7"/>
  <c r="P120" i="7"/>
  <c r="Q120" i="7"/>
  <c r="R120" i="7"/>
  <c r="S120" i="7"/>
  <c r="U120" i="7"/>
  <c r="V120" i="7"/>
  <c r="W120" i="7"/>
  <c r="X120" i="7"/>
  <c r="Y120" i="7"/>
  <c r="Z120" i="7"/>
  <c r="AA120" i="7"/>
  <c r="D121" i="7"/>
  <c r="E121" i="7"/>
  <c r="F121" i="7"/>
  <c r="G121" i="7"/>
  <c r="H121" i="7"/>
  <c r="I121" i="7"/>
  <c r="J121" i="7"/>
  <c r="K121" i="7"/>
  <c r="L121" i="7"/>
  <c r="M121" i="7"/>
  <c r="N121" i="7"/>
  <c r="O121" i="7"/>
  <c r="P121" i="7"/>
  <c r="Q121" i="7"/>
  <c r="R121" i="7"/>
  <c r="S121" i="7"/>
  <c r="U121" i="7"/>
  <c r="V121" i="7"/>
  <c r="W121" i="7"/>
  <c r="X121" i="7"/>
  <c r="Y121" i="7"/>
  <c r="Z121" i="7"/>
  <c r="AA121" i="7"/>
  <c r="D122" i="7"/>
  <c r="E122" i="7"/>
  <c r="F122" i="7"/>
  <c r="G122" i="7"/>
  <c r="H122" i="7"/>
  <c r="I122" i="7"/>
  <c r="J122" i="7"/>
  <c r="K122" i="7"/>
  <c r="L122" i="7"/>
  <c r="M122" i="7"/>
  <c r="N122" i="7"/>
  <c r="O122" i="7"/>
  <c r="P122" i="7"/>
  <c r="Q122" i="7"/>
  <c r="R122" i="7"/>
  <c r="S122" i="7"/>
  <c r="U122" i="7"/>
  <c r="V122" i="7"/>
  <c r="W122" i="7"/>
  <c r="X122" i="7"/>
  <c r="Y122" i="7"/>
  <c r="Z122" i="7"/>
  <c r="AA122" i="7"/>
  <c r="D123" i="7"/>
  <c r="E123" i="7"/>
  <c r="F123" i="7"/>
  <c r="G123" i="7"/>
  <c r="H123" i="7"/>
  <c r="I123" i="7"/>
  <c r="J123" i="7"/>
  <c r="K123" i="7"/>
  <c r="L123" i="7"/>
  <c r="M123" i="7"/>
  <c r="N123" i="7"/>
  <c r="O123" i="7"/>
  <c r="P123" i="7"/>
  <c r="Q123" i="7"/>
  <c r="R123" i="7"/>
  <c r="S123" i="7"/>
  <c r="U123" i="7"/>
  <c r="V123" i="7"/>
  <c r="W123" i="7"/>
  <c r="X123" i="7"/>
  <c r="Y123" i="7"/>
  <c r="Z123" i="7"/>
  <c r="AA123" i="7"/>
  <c r="D124" i="7"/>
  <c r="E124" i="7"/>
  <c r="F124" i="7"/>
  <c r="G124" i="7"/>
  <c r="H124" i="7"/>
  <c r="I124" i="7"/>
  <c r="J124" i="7"/>
  <c r="K124" i="7"/>
  <c r="L124" i="7"/>
  <c r="M124" i="7"/>
  <c r="N124" i="7"/>
  <c r="O124" i="7"/>
  <c r="P124" i="7"/>
  <c r="Q124" i="7"/>
  <c r="R124" i="7"/>
  <c r="S124" i="7"/>
  <c r="U124" i="7"/>
  <c r="V124" i="7"/>
  <c r="W124" i="7"/>
  <c r="X124" i="7"/>
  <c r="Y124" i="7"/>
  <c r="Z124" i="7"/>
  <c r="AA124" i="7"/>
  <c r="D125" i="7"/>
  <c r="E125" i="7"/>
  <c r="F125" i="7"/>
  <c r="G125" i="7"/>
  <c r="H125" i="7"/>
  <c r="I125" i="7"/>
  <c r="J125" i="7"/>
  <c r="K125" i="7"/>
  <c r="L125" i="7"/>
  <c r="M125" i="7"/>
  <c r="N125" i="7"/>
  <c r="O125" i="7"/>
  <c r="P125" i="7"/>
  <c r="Q125" i="7"/>
  <c r="R125" i="7"/>
  <c r="S125" i="7"/>
  <c r="U125" i="7"/>
  <c r="V125" i="7"/>
  <c r="W125" i="7"/>
  <c r="X125" i="7"/>
  <c r="Y125" i="7"/>
  <c r="Z125" i="7"/>
  <c r="AA125" i="7"/>
  <c r="D126" i="7"/>
  <c r="E126" i="7"/>
  <c r="F126" i="7"/>
  <c r="G126" i="7"/>
  <c r="H126" i="7"/>
  <c r="I126" i="7"/>
  <c r="J126" i="7"/>
  <c r="K126" i="7"/>
  <c r="L126" i="7"/>
  <c r="M126" i="7"/>
  <c r="N126" i="7"/>
  <c r="O126" i="7"/>
  <c r="P126" i="7"/>
  <c r="Q126" i="7"/>
  <c r="R126" i="7"/>
  <c r="S126" i="7"/>
  <c r="U126" i="7"/>
  <c r="V126" i="7"/>
  <c r="W126" i="7"/>
  <c r="X126" i="7"/>
  <c r="Y126" i="7"/>
  <c r="Z126" i="7"/>
  <c r="AA126" i="7"/>
  <c r="D128" i="7"/>
  <c r="E128" i="7"/>
  <c r="F128" i="7"/>
  <c r="G128" i="7"/>
  <c r="H128" i="7"/>
  <c r="I128" i="7"/>
  <c r="J128" i="7"/>
  <c r="K128" i="7"/>
  <c r="L128" i="7"/>
  <c r="M128" i="7"/>
  <c r="N128" i="7"/>
  <c r="O128" i="7"/>
  <c r="P128" i="7"/>
  <c r="Q128" i="7"/>
  <c r="R128" i="7"/>
  <c r="S128" i="7"/>
  <c r="U128" i="7"/>
  <c r="V128" i="7"/>
  <c r="W128" i="7"/>
  <c r="X128" i="7"/>
  <c r="Y128" i="7"/>
  <c r="Z128" i="7"/>
  <c r="AA128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8" i="7"/>
  <c r="C106" i="7"/>
  <c r="D126" i="3"/>
  <c r="K167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K216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7" i="3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C126" i="3"/>
  <c r="E126" i="3"/>
  <c r="F126" i="3"/>
  <c r="G126" i="3"/>
  <c r="H126" i="3"/>
  <c r="J126" i="3"/>
  <c r="L126" i="3"/>
  <c r="M126" i="3"/>
  <c r="N126" i="3"/>
  <c r="O126" i="3"/>
  <c r="P126" i="3"/>
  <c r="Q126" i="3"/>
  <c r="R126" i="3"/>
  <c r="S126" i="3"/>
  <c r="U126" i="3"/>
  <c r="V126" i="3"/>
  <c r="W126" i="3"/>
  <c r="X126" i="3"/>
  <c r="Y126" i="3"/>
  <c r="Z126" i="3"/>
  <c r="AA126" i="3"/>
  <c r="C127" i="3"/>
  <c r="D127" i="3"/>
  <c r="E127" i="3"/>
  <c r="F127" i="3"/>
  <c r="G127" i="3"/>
  <c r="H127" i="3"/>
  <c r="J127" i="3"/>
  <c r="L127" i="3"/>
  <c r="M127" i="3"/>
  <c r="N127" i="3"/>
  <c r="O127" i="3"/>
  <c r="P127" i="3"/>
  <c r="Q127" i="3"/>
  <c r="R127" i="3"/>
  <c r="S127" i="3"/>
  <c r="U127" i="3"/>
  <c r="V127" i="3"/>
  <c r="W127" i="3"/>
  <c r="X127" i="3"/>
  <c r="Y127" i="3"/>
  <c r="Z127" i="3"/>
  <c r="AA127" i="3"/>
  <c r="C128" i="3"/>
  <c r="D128" i="3"/>
  <c r="E128" i="3"/>
  <c r="F128" i="3"/>
  <c r="G128" i="3"/>
  <c r="H128" i="3"/>
  <c r="J128" i="3"/>
  <c r="L128" i="3"/>
  <c r="M128" i="3"/>
  <c r="N128" i="3"/>
  <c r="O128" i="3"/>
  <c r="P128" i="3"/>
  <c r="Q128" i="3"/>
  <c r="R128" i="3"/>
  <c r="S128" i="3"/>
  <c r="U128" i="3"/>
  <c r="V128" i="3"/>
  <c r="W128" i="3"/>
  <c r="X128" i="3"/>
  <c r="Y128" i="3"/>
  <c r="Z128" i="3"/>
  <c r="AA128" i="3"/>
  <c r="C129" i="3"/>
  <c r="D129" i="3"/>
  <c r="E129" i="3"/>
  <c r="F129" i="3"/>
  <c r="G129" i="3"/>
  <c r="H129" i="3"/>
  <c r="J129" i="3"/>
  <c r="L129" i="3"/>
  <c r="M129" i="3"/>
  <c r="N129" i="3"/>
  <c r="O129" i="3"/>
  <c r="P129" i="3"/>
  <c r="Q129" i="3"/>
  <c r="R129" i="3"/>
  <c r="S129" i="3"/>
  <c r="U129" i="3"/>
  <c r="V129" i="3"/>
  <c r="W129" i="3"/>
  <c r="X129" i="3"/>
  <c r="Y129" i="3"/>
  <c r="Z129" i="3"/>
  <c r="AA129" i="3"/>
  <c r="C130" i="3"/>
  <c r="D130" i="3"/>
  <c r="E130" i="3"/>
  <c r="F130" i="3"/>
  <c r="G130" i="3"/>
  <c r="H130" i="3"/>
  <c r="J130" i="3"/>
  <c r="L130" i="3"/>
  <c r="M130" i="3"/>
  <c r="N130" i="3"/>
  <c r="O130" i="3"/>
  <c r="P130" i="3"/>
  <c r="Q130" i="3"/>
  <c r="R130" i="3"/>
  <c r="S130" i="3"/>
  <c r="U130" i="3"/>
  <c r="V130" i="3"/>
  <c r="W130" i="3"/>
  <c r="X130" i="3"/>
  <c r="Y130" i="3"/>
  <c r="Z130" i="3"/>
  <c r="AA130" i="3"/>
  <c r="C131" i="3"/>
  <c r="D131" i="3"/>
  <c r="E131" i="3"/>
  <c r="F131" i="3"/>
  <c r="G131" i="3"/>
  <c r="H131" i="3"/>
  <c r="J131" i="3"/>
  <c r="L131" i="3"/>
  <c r="M131" i="3"/>
  <c r="N131" i="3"/>
  <c r="O131" i="3"/>
  <c r="P131" i="3"/>
  <c r="Q131" i="3"/>
  <c r="R131" i="3"/>
  <c r="S131" i="3"/>
  <c r="U131" i="3"/>
  <c r="V131" i="3"/>
  <c r="W131" i="3"/>
  <c r="X131" i="3"/>
  <c r="Y131" i="3"/>
  <c r="Z131" i="3"/>
  <c r="AA131" i="3"/>
  <c r="C132" i="3"/>
  <c r="D132" i="3"/>
  <c r="E132" i="3"/>
  <c r="F132" i="3"/>
  <c r="G132" i="3"/>
  <c r="H132" i="3"/>
  <c r="J132" i="3"/>
  <c r="L132" i="3"/>
  <c r="M132" i="3"/>
  <c r="N132" i="3"/>
  <c r="O132" i="3"/>
  <c r="P132" i="3"/>
  <c r="Q132" i="3"/>
  <c r="R132" i="3"/>
  <c r="S132" i="3"/>
  <c r="U132" i="3"/>
  <c r="V132" i="3"/>
  <c r="W132" i="3"/>
  <c r="X132" i="3"/>
  <c r="Y132" i="3"/>
  <c r="Z132" i="3"/>
  <c r="AA132" i="3"/>
  <c r="C133" i="3"/>
  <c r="D133" i="3"/>
  <c r="E133" i="3"/>
  <c r="F133" i="3"/>
  <c r="G133" i="3"/>
  <c r="H133" i="3"/>
  <c r="J133" i="3"/>
  <c r="L133" i="3"/>
  <c r="M133" i="3"/>
  <c r="N133" i="3"/>
  <c r="O133" i="3"/>
  <c r="P133" i="3"/>
  <c r="Q133" i="3"/>
  <c r="R133" i="3"/>
  <c r="S133" i="3"/>
  <c r="U133" i="3"/>
  <c r="V133" i="3"/>
  <c r="W133" i="3"/>
  <c r="X133" i="3"/>
  <c r="Y133" i="3"/>
  <c r="Z133" i="3"/>
  <c r="AA133" i="3"/>
  <c r="C134" i="3"/>
  <c r="D134" i="3"/>
  <c r="E134" i="3"/>
  <c r="F134" i="3"/>
  <c r="G134" i="3"/>
  <c r="H134" i="3"/>
  <c r="J134" i="3"/>
  <c r="L134" i="3"/>
  <c r="M134" i="3"/>
  <c r="N134" i="3"/>
  <c r="O134" i="3"/>
  <c r="P134" i="3"/>
  <c r="Q134" i="3"/>
  <c r="R134" i="3"/>
  <c r="S134" i="3"/>
  <c r="U134" i="3"/>
  <c r="V134" i="3"/>
  <c r="W134" i="3"/>
  <c r="X134" i="3"/>
  <c r="Y134" i="3"/>
  <c r="Z134" i="3"/>
  <c r="AA134" i="3"/>
  <c r="C135" i="3"/>
  <c r="D135" i="3"/>
  <c r="E135" i="3"/>
  <c r="F135" i="3"/>
  <c r="G135" i="3"/>
  <c r="H135" i="3"/>
  <c r="J135" i="3"/>
  <c r="L135" i="3"/>
  <c r="M135" i="3"/>
  <c r="N135" i="3"/>
  <c r="O135" i="3"/>
  <c r="P135" i="3"/>
  <c r="Q135" i="3"/>
  <c r="R135" i="3"/>
  <c r="S135" i="3"/>
  <c r="U135" i="3"/>
  <c r="V135" i="3"/>
  <c r="W135" i="3"/>
  <c r="X135" i="3"/>
  <c r="Y135" i="3"/>
  <c r="Z135" i="3"/>
  <c r="AA135" i="3"/>
  <c r="C136" i="3"/>
  <c r="D136" i="3"/>
  <c r="E136" i="3"/>
  <c r="F136" i="3"/>
  <c r="G136" i="3"/>
  <c r="H136" i="3"/>
  <c r="J136" i="3"/>
  <c r="L136" i="3"/>
  <c r="M136" i="3"/>
  <c r="N136" i="3"/>
  <c r="O136" i="3"/>
  <c r="P136" i="3"/>
  <c r="Q136" i="3"/>
  <c r="R136" i="3"/>
  <c r="S136" i="3"/>
  <c r="U136" i="3"/>
  <c r="V136" i="3"/>
  <c r="W136" i="3"/>
  <c r="X136" i="3"/>
  <c r="Y136" i="3"/>
  <c r="Z136" i="3"/>
  <c r="AA136" i="3"/>
  <c r="C137" i="3"/>
  <c r="D137" i="3"/>
  <c r="E137" i="3"/>
  <c r="F137" i="3"/>
  <c r="G137" i="3"/>
  <c r="H137" i="3"/>
  <c r="J137" i="3"/>
  <c r="L137" i="3"/>
  <c r="M137" i="3"/>
  <c r="N137" i="3"/>
  <c r="O137" i="3"/>
  <c r="P137" i="3"/>
  <c r="Q137" i="3"/>
  <c r="R137" i="3"/>
  <c r="S137" i="3"/>
  <c r="U137" i="3"/>
  <c r="V137" i="3"/>
  <c r="W137" i="3"/>
  <c r="X137" i="3"/>
  <c r="Y137" i="3"/>
  <c r="Z137" i="3"/>
  <c r="AA137" i="3"/>
  <c r="C138" i="3"/>
  <c r="D138" i="3"/>
  <c r="E138" i="3"/>
  <c r="F138" i="3"/>
  <c r="G138" i="3"/>
  <c r="H138" i="3"/>
  <c r="J138" i="3"/>
  <c r="L138" i="3"/>
  <c r="M138" i="3"/>
  <c r="N138" i="3"/>
  <c r="O138" i="3"/>
  <c r="P138" i="3"/>
  <c r="Q138" i="3"/>
  <c r="R138" i="3"/>
  <c r="S138" i="3"/>
  <c r="U138" i="3"/>
  <c r="V138" i="3"/>
  <c r="W138" i="3"/>
  <c r="X138" i="3"/>
  <c r="Y138" i="3"/>
  <c r="Z138" i="3"/>
  <c r="AA138" i="3"/>
  <c r="C139" i="3"/>
  <c r="D139" i="3"/>
  <c r="E139" i="3"/>
  <c r="F139" i="3"/>
  <c r="G139" i="3"/>
  <c r="H139" i="3"/>
  <c r="J139" i="3"/>
  <c r="L139" i="3"/>
  <c r="M139" i="3"/>
  <c r="N139" i="3"/>
  <c r="O139" i="3"/>
  <c r="P139" i="3"/>
  <c r="Q139" i="3"/>
  <c r="R139" i="3"/>
  <c r="S139" i="3"/>
  <c r="U139" i="3"/>
  <c r="V139" i="3"/>
  <c r="W139" i="3"/>
  <c r="X139" i="3"/>
  <c r="Y139" i="3"/>
  <c r="Z139" i="3"/>
  <c r="AA139" i="3"/>
  <c r="C140" i="3"/>
  <c r="D140" i="3"/>
  <c r="E140" i="3"/>
  <c r="F140" i="3"/>
  <c r="G140" i="3"/>
  <c r="H140" i="3"/>
  <c r="J140" i="3"/>
  <c r="L140" i="3"/>
  <c r="M140" i="3"/>
  <c r="N140" i="3"/>
  <c r="O140" i="3"/>
  <c r="P140" i="3"/>
  <c r="Q140" i="3"/>
  <c r="R140" i="3"/>
  <c r="S140" i="3"/>
  <c r="U140" i="3"/>
  <c r="V140" i="3"/>
  <c r="W140" i="3"/>
  <c r="X140" i="3"/>
  <c r="Y140" i="3"/>
  <c r="Z140" i="3"/>
  <c r="AA140" i="3"/>
  <c r="C141" i="3"/>
  <c r="D141" i="3"/>
  <c r="E141" i="3"/>
  <c r="F141" i="3"/>
  <c r="G141" i="3"/>
  <c r="H141" i="3"/>
  <c r="J141" i="3"/>
  <c r="L141" i="3"/>
  <c r="M141" i="3"/>
  <c r="N141" i="3"/>
  <c r="O141" i="3"/>
  <c r="P141" i="3"/>
  <c r="Q141" i="3"/>
  <c r="R141" i="3"/>
  <c r="S141" i="3"/>
  <c r="U141" i="3"/>
  <c r="V141" i="3"/>
  <c r="W141" i="3"/>
  <c r="X141" i="3"/>
  <c r="Y141" i="3"/>
  <c r="Z141" i="3"/>
  <c r="AA141" i="3"/>
  <c r="C142" i="3"/>
  <c r="D142" i="3"/>
  <c r="E142" i="3"/>
  <c r="F142" i="3"/>
  <c r="G142" i="3"/>
  <c r="H142" i="3"/>
  <c r="J142" i="3"/>
  <c r="L142" i="3"/>
  <c r="M142" i="3"/>
  <c r="N142" i="3"/>
  <c r="O142" i="3"/>
  <c r="P142" i="3"/>
  <c r="Q142" i="3"/>
  <c r="R142" i="3"/>
  <c r="S142" i="3"/>
  <c r="U142" i="3"/>
  <c r="V142" i="3"/>
  <c r="W142" i="3"/>
  <c r="X142" i="3"/>
  <c r="Y142" i="3"/>
  <c r="Z142" i="3"/>
  <c r="AA142" i="3"/>
  <c r="C143" i="3"/>
  <c r="D143" i="3"/>
  <c r="E143" i="3"/>
  <c r="F143" i="3"/>
  <c r="G143" i="3"/>
  <c r="H143" i="3"/>
  <c r="J143" i="3"/>
  <c r="L143" i="3"/>
  <c r="M143" i="3"/>
  <c r="N143" i="3"/>
  <c r="O143" i="3"/>
  <c r="P143" i="3"/>
  <c r="Q143" i="3"/>
  <c r="R143" i="3"/>
  <c r="S143" i="3"/>
  <c r="U143" i="3"/>
  <c r="V143" i="3"/>
  <c r="W143" i="3"/>
  <c r="X143" i="3"/>
  <c r="Y143" i="3"/>
  <c r="Z143" i="3"/>
  <c r="AA143" i="3"/>
  <c r="C144" i="3"/>
  <c r="D144" i="3"/>
  <c r="E144" i="3"/>
  <c r="F144" i="3"/>
  <c r="G144" i="3"/>
  <c r="H144" i="3"/>
  <c r="J144" i="3"/>
  <c r="L144" i="3"/>
  <c r="M144" i="3"/>
  <c r="N144" i="3"/>
  <c r="O144" i="3"/>
  <c r="P144" i="3"/>
  <c r="Q144" i="3"/>
  <c r="R144" i="3"/>
  <c r="S144" i="3"/>
  <c r="U144" i="3"/>
  <c r="V144" i="3"/>
  <c r="W144" i="3"/>
  <c r="X144" i="3"/>
  <c r="Y144" i="3"/>
  <c r="Z144" i="3"/>
  <c r="AA144" i="3"/>
  <c r="C145" i="3"/>
  <c r="D145" i="3"/>
  <c r="E145" i="3"/>
  <c r="F145" i="3"/>
  <c r="G145" i="3"/>
  <c r="H145" i="3"/>
  <c r="J145" i="3"/>
  <c r="L145" i="3"/>
  <c r="M145" i="3"/>
  <c r="N145" i="3"/>
  <c r="O145" i="3"/>
  <c r="P145" i="3"/>
  <c r="Q145" i="3"/>
  <c r="R145" i="3"/>
  <c r="S145" i="3"/>
  <c r="U145" i="3"/>
  <c r="V145" i="3"/>
  <c r="W145" i="3"/>
  <c r="X145" i="3"/>
  <c r="Y145" i="3"/>
  <c r="Z145" i="3"/>
  <c r="AA145" i="3"/>
  <c r="C146" i="3"/>
  <c r="D146" i="3"/>
  <c r="E146" i="3"/>
  <c r="F146" i="3"/>
  <c r="G146" i="3"/>
  <c r="H146" i="3"/>
  <c r="J146" i="3"/>
  <c r="L146" i="3"/>
  <c r="M146" i="3"/>
  <c r="N146" i="3"/>
  <c r="O146" i="3"/>
  <c r="P146" i="3"/>
  <c r="Q146" i="3"/>
  <c r="R146" i="3"/>
  <c r="S146" i="3"/>
  <c r="U146" i="3"/>
  <c r="V146" i="3"/>
  <c r="W146" i="3"/>
  <c r="X146" i="3"/>
  <c r="Y146" i="3"/>
  <c r="Z146" i="3"/>
  <c r="AA146" i="3"/>
  <c r="C147" i="3"/>
  <c r="D147" i="3"/>
  <c r="E147" i="3"/>
  <c r="F147" i="3"/>
  <c r="G147" i="3"/>
  <c r="H147" i="3"/>
  <c r="J147" i="3"/>
  <c r="L147" i="3"/>
  <c r="M147" i="3"/>
  <c r="N147" i="3"/>
  <c r="O147" i="3"/>
  <c r="P147" i="3"/>
  <c r="Q147" i="3"/>
  <c r="R147" i="3"/>
  <c r="S147" i="3"/>
  <c r="U147" i="3"/>
  <c r="V147" i="3"/>
  <c r="W147" i="3"/>
  <c r="X147" i="3"/>
  <c r="Y147" i="3"/>
  <c r="Z147" i="3"/>
  <c r="AA147" i="3"/>
  <c r="C148" i="3"/>
  <c r="D148" i="3"/>
  <c r="E148" i="3"/>
  <c r="F148" i="3"/>
  <c r="G148" i="3"/>
  <c r="H148" i="3"/>
  <c r="J148" i="3"/>
  <c r="L148" i="3"/>
  <c r="M148" i="3"/>
  <c r="N148" i="3"/>
  <c r="O148" i="3"/>
  <c r="P148" i="3"/>
  <c r="Q148" i="3"/>
  <c r="R148" i="3"/>
  <c r="S148" i="3"/>
  <c r="U148" i="3"/>
  <c r="V148" i="3"/>
  <c r="W148" i="3"/>
  <c r="X148" i="3"/>
  <c r="Y148" i="3"/>
  <c r="Z148" i="3"/>
  <c r="AA148" i="3"/>
  <c r="C149" i="3"/>
  <c r="D149" i="3"/>
  <c r="E149" i="3"/>
  <c r="F149" i="3"/>
  <c r="G149" i="3"/>
  <c r="H149" i="3"/>
  <c r="J149" i="3"/>
  <c r="L149" i="3"/>
  <c r="M149" i="3"/>
  <c r="N149" i="3"/>
  <c r="O149" i="3"/>
  <c r="P149" i="3"/>
  <c r="Q149" i="3"/>
  <c r="R149" i="3"/>
  <c r="S149" i="3"/>
  <c r="U149" i="3"/>
  <c r="V149" i="3"/>
  <c r="W149" i="3"/>
  <c r="X149" i="3"/>
  <c r="Y149" i="3"/>
  <c r="Z149" i="3"/>
  <c r="AA149" i="3"/>
  <c r="C150" i="3"/>
  <c r="D150" i="3"/>
  <c r="E150" i="3"/>
  <c r="F150" i="3"/>
  <c r="G150" i="3"/>
  <c r="H150" i="3"/>
  <c r="J150" i="3"/>
  <c r="L150" i="3"/>
  <c r="M150" i="3"/>
  <c r="N150" i="3"/>
  <c r="O150" i="3"/>
  <c r="P150" i="3"/>
  <c r="Q150" i="3"/>
  <c r="R150" i="3"/>
  <c r="S150" i="3"/>
  <c r="U150" i="3"/>
  <c r="V150" i="3"/>
  <c r="W150" i="3"/>
  <c r="X150" i="3"/>
  <c r="Y150" i="3"/>
  <c r="Z150" i="3"/>
  <c r="AA150" i="3"/>
  <c r="C151" i="3"/>
  <c r="D151" i="3"/>
  <c r="E151" i="3"/>
  <c r="F151" i="3"/>
  <c r="G151" i="3"/>
  <c r="H151" i="3"/>
  <c r="J151" i="3"/>
  <c r="L151" i="3"/>
  <c r="M151" i="3"/>
  <c r="N151" i="3"/>
  <c r="O151" i="3"/>
  <c r="P151" i="3"/>
  <c r="Q151" i="3"/>
  <c r="R151" i="3"/>
  <c r="S151" i="3"/>
  <c r="U151" i="3"/>
  <c r="V151" i="3"/>
  <c r="W151" i="3"/>
  <c r="X151" i="3"/>
  <c r="Y151" i="3"/>
  <c r="Z151" i="3"/>
  <c r="AA151" i="3"/>
  <c r="C152" i="3"/>
  <c r="D152" i="3"/>
  <c r="E152" i="3"/>
  <c r="F152" i="3"/>
  <c r="G152" i="3"/>
  <c r="H152" i="3"/>
  <c r="J152" i="3"/>
  <c r="L152" i="3"/>
  <c r="M152" i="3"/>
  <c r="N152" i="3"/>
  <c r="O152" i="3"/>
  <c r="P152" i="3"/>
  <c r="Q152" i="3"/>
  <c r="R152" i="3"/>
  <c r="S152" i="3"/>
  <c r="U152" i="3"/>
  <c r="V152" i="3"/>
  <c r="W152" i="3"/>
  <c r="X152" i="3"/>
  <c r="Y152" i="3"/>
  <c r="Z152" i="3"/>
  <c r="AA152" i="3"/>
  <c r="C153" i="3"/>
  <c r="D153" i="3"/>
  <c r="E153" i="3"/>
  <c r="F153" i="3"/>
  <c r="G153" i="3"/>
  <c r="H153" i="3"/>
  <c r="J153" i="3"/>
  <c r="L153" i="3"/>
  <c r="M153" i="3"/>
  <c r="N153" i="3"/>
  <c r="O153" i="3"/>
  <c r="P153" i="3"/>
  <c r="Q153" i="3"/>
  <c r="R153" i="3"/>
  <c r="S153" i="3"/>
  <c r="U153" i="3"/>
  <c r="V153" i="3"/>
  <c r="W153" i="3"/>
  <c r="X153" i="3"/>
  <c r="Y153" i="3"/>
  <c r="Z153" i="3"/>
  <c r="AA153" i="3"/>
  <c r="C154" i="3"/>
  <c r="D154" i="3"/>
  <c r="E154" i="3"/>
  <c r="F154" i="3"/>
  <c r="G154" i="3"/>
  <c r="H154" i="3"/>
  <c r="J154" i="3"/>
  <c r="L154" i="3"/>
  <c r="M154" i="3"/>
  <c r="N154" i="3"/>
  <c r="O154" i="3"/>
  <c r="P154" i="3"/>
  <c r="Q154" i="3"/>
  <c r="R154" i="3"/>
  <c r="S154" i="3"/>
  <c r="U154" i="3"/>
  <c r="V154" i="3"/>
  <c r="W154" i="3"/>
  <c r="X154" i="3"/>
  <c r="Y154" i="3"/>
  <c r="Z154" i="3"/>
  <c r="AA154" i="3"/>
  <c r="C155" i="3"/>
  <c r="D155" i="3"/>
  <c r="E155" i="3"/>
  <c r="F155" i="3"/>
  <c r="G155" i="3"/>
  <c r="H155" i="3"/>
  <c r="J155" i="3"/>
  <c r="L155" i="3"/>
  <c r="M155" i="3"/>
  <c r="N155" i="3"/>
  <c r="O155" i="3"/>
  <c r="P155" i="3"/>
  <c r="Q155" i="3"/>
  <c r="R155" i="3"/>
  <c r="S155" i="3"/>
  <c r="U155" i="3"/>
  <c r="V155" i="3"/>
  <c r="W155" i="3"/>
  <c r="X155" i="3"/>
  <c r="Y155" i="3"/>
  <c r="Z155" i="3"/>
  <c r="AA155" i="3"/>
  <c r="C156" i="3"/>
  <c r="D156" i="3"/>
  <c r="E156" i="3"/>
  <c r="F156" i="3"/>
  <c r="G156" i="3"/>
  <c r="H156" i="3"/>
  <c r="J156" i="3"/>
  <c r="L156" i="3"/>
  <c r="M156" i="3"/>
  <c r="N156" i="3"/>
  <c r="O156" i="3"/>
  <c r="P156" i="3"/>
  <c r="Q156" i="3"/>
  <c r="R156" i="3"/>
  <c r="S156" i="3"/>
  <c r="U156" i="3"/>
  <c r="V156" i="3"/>
  <c r="W156" i="3"/>
  <c r="X156" i="3"/>
  <c r="Y156" i="3"/>
  <c r="Z156" i="3"/>
  <c r="AA156" i="3"/>
  <c r="C157" i="3"/>
  <c r="D157" i="3"/>
  <c r="E157" i="3"/>
  <c r="F157" i="3"/>
  <c r="G157" i="3"/>
  <c r="H157" i="3"/>
  <c r="J157" i="3"/>
  <c r="L157" i="3"/>
  <c r="M157" i="3"/>
  <c r="N157" i="3"/>
  <c r="O157" i="3"/>
  <c r="P157" i="3"/>
  <c r="Q157" i="3"/>
  <c r="R157" i="3"/>
  <c r="S157" i="3"/>
  <c r="U157" i="3"/>
  <c r="V157" i="3"/>
  <c r="W157" i="3"/>
  <c r="X157" i="3"/>
  <c r="Y157" i="3"/>
  <c r="Z157" i="3"/>
  <c r="AA157" i="3"/>
  <c r="C158" i="3"/>
  <c r="D158" i="3"/>
  <c r="E158" i="3"/>
  <c r="F158" i="3"/>
  <c r="G158" i="3"/>
  <c r="H158" i="3"/>
  <c r="J158" i="3"/>
  <c r="L158" i="3"/>
  <c r="M158" i="3"/>
  <c r="N158" i="3"/>
  <c r="O158" i="3"/>
  <c r="P158" i="3"/>
  <c r="Q158" i="3"/>
  <c r="R158" i="3"/>
  <c r="S158" i="3"/>
  <c r="U158" i="3"/>
  <c r="V158" i="3"/>
  <c r="W158" i="3"/>
  <c r="X158" i="3"/>
  <c r="Y158" i="3"/>
  <c r="Z158" i="3"/>
  <c r="AA158" i="3"/>
  <c r="C159" i="3"/>
  <c r="D159" i="3"/>
  <c r="E159" i="3"/>
  <c r="F159" i="3"/>
  <c r="G159" i="3"/>
  <c r="H159" i="3"/>
  <c r="J159" i="3"/>
  <c r="L159" i="3"/>
  <c r="M159" i="3"/>
  <c r="N159" i="3"/>
  <c r="O159" i="3"/>
  <c r="P159" i="3"/>
  <c r="Q159" i="3"/>
  <c r="R159" i="3"/>
  <c r="S159" i="3"/>
  <c r="U159" i="3"/>
  <c r="V159" i="3"/>
  <c r="W159" i="3"/>
  <c r="X159" i="3"/>
  <c r="Y159" i="3"/>
  <c r="Z159" i="3"/>
  <c r="AA159" i="3"/>
  <c r="C160" i="3"/>
  <c r="D160" i="3"/>
  <c r="E160" i="3"/>
  <c r="F160" i="3"/>
  <c r="G160" i="3"/>
  <c r="H160" i="3"/>
  <c r="J160" i="3"/>
  <c r="L160" i="3"/>
  <c r="M160" i="3"/>
  <c r="N160" i="3"/>
  <c r="O160" i="3"/>
  <c r="P160" i="3"/>
  <c r="Q160" i="3"/>
  <c r="R160" i="3"/>
  <c r="S160" i="3"/>
  <c r="U160" i="3"/>
  <c r="V160" i="3"/>
  <c r="W160" i="3"/>
  <c r="X160" i="3"/>
  <c r="Y160" i="3"/>
  <c r="Z160" i="3"/>
  <c r="AA160" i="3"/>
  <c r="C161" i="3"/>
  <c r="D161" i="3"/>
  <c r="E161" i="3"/>
  <c r="F161" i="3"/>
  <c r="G161" i="3"/>
  <c r="H161" i="3"/>
  <c r="J161" i="3"/>
  <c r="L161" i="3"/>
  <c r="M161" i="3"/>
  <c r="N161" i="3"/>
  <c r="O161" i="3"/>
  <c r="P161" i="3"/>
  <c r="Q161" i="3"/>
  <c r="R161" i="3"/>
  <c r="S161" i="3"/>
  <c r="U161" i="3"/>
  <c r="V161" i="3"/>
  <c r="W161" i="3"/>
  <c r="X161" i="3"/>
  <c r="Y161" i="3"/>
  <c r="Z161" i="3"/>
  <c r="AA161" i="3"/>
  <c r="C162" i="3"/>
  <c r="D162" i="3"/>
  <c r="E162" i="3"/>
  <c r="F162" i="3"/>
  <c r="G162" i="3"/>
  <c r="H162" i="3"/>
  <c r="J162" i="3"/>
  <c r="L162" i="3"/>
  <c r="M162" i="3"/>
  <c r="N162" i="3"/>
  <c r="O162" i="3"/>
  <c r="P162" i="3"/>
  <c r="Q162" i="3"/>
  <c r="R162" i="3"/>
  <c r="S162" i="3"/>
  <c r="U162" i="3"/>
  <c r="V162" i="3"/>
  <c r="W162" i="3"/>
  <c r="X162" i="3"/>
  <c r="Y162" i="3"/>
  <c r="Z162" i="3"/>
  <c r="AA162" i="3"/>
  <c r="C163" i="3"/>
  <c r="D163" i="3"/>
  <c r="E163" i="3"/>
  <c r="F163" i="3"/>
  <c r="G163" i="3"/>
  <c r="H163" i="3"/>
  <c r="J163" i="3"/>
  <c r="L163" i="3"/>
  <c r="M163" i="3"/>
  <c r="N163" i="3"/>
  <c r="O163" i="3"/>
  <c r="P163" i="3"/>
  <c r="Q163" i="3"/>
  <c r="R163" i="3"/>
  <c r="S163" i="3"/>
  <c r="U163" i="3"/>
  <c r="V163" i="3"/>
  <c r="W163" i="3"/>
  <c r="X163" i="3"/>
  <c r="Y163" i="3"/>
  <c r="Z163" i="3"/>
  <c r="AA163" i="3"/>
  <c r="C164" i="3"/>
  <c r="D164" i="3"/>
  <c r="E164" i="3"/>
  <c r="F164" i="3"/>
  <c r="G164" i="3"/>
  <c r="H164" i="3"/>
  <c r="J164" i="3"/>
  <c r="L164" i="3"/>
  <c r="M164" i="3"/>
  <c r="N164" i="3"/>
  <c r="O164" i="3"/>
  <c r="P164" i="3"/>
  <c r="Q164" i="3"/>
  <c r="R164" i="3"/>
  <c r="S164" i="3"/>
  <c r="U164" i="3"/>
  <c r="V164" i="3"/>
  <c r="W164" i="3"/>
  <c r="X164" i="3"/>
  <c r="Y164" i="3"/>
  <c r="Z164" i="3"/>
  <c r="AA164" i="3"/>
  <c r="C165" i="3"/>
  <c r="D165" i="3"/>
  <c r="E165" i="3"/>
  <c r="F165" i="3"/>
  <c r="G165" i="3"/>
  <c r="H165" i="3"/>
  <c r="J165" i="3"/>
  <c r="L165" i="3"/>
  <c r="M165" i="3"/>
  <c r="N165" i="3"/>
  <c r="O165" i="3"/>
  <c r="P165" i="3"/>
  <c r="Q165" i="3"/>
  <c r="R165" i="3"/>
  <c r="S165" i="3"/>
  <c r="U165" i="3"/>
  <c r="V165" i="3"/>
  <c r="W165" i="3"/>
  <c r="X165" i="3"/>
  <c r="Y165" i="3"/>
  <c r="Z165" i="3"/>
  <c r="AA165" i="3"/>
  <c r="C166" i="3"/>
  <c r="D166" i="3"/>
  <c r="E166" i="3"/>
  <c r="F166" i="3"/>
  <c r="G166" i="3"/>
  <c r="H166" i="3"/>
  <c r="J166" i="3"/>
  <c r="L166" i="3"/>
  <c r="M166" i="3"/>
  <c r="N166" i="3"/>
  <c r="O166" i="3"/>
  <c r="P166" i="3"/>
  <c r="Q166" i="3"/>
  <c r="R166" i="3"/>
  <c r="S166" i="3"/>
  <c r="U166" i="3"/>
  <c r="V166" i="3"/>
  <c r="W166" i="3"/>
  <c r="X166" i="3"/>
  <c r="Y166" i="3"/>
  <c r="Z166" i="3"/>
  <c r="AA166" i="3"/>
  <c r="C167" i="3"/>
  <c r="D167" i="3"/>
  <c r="E167" i="3"/>
  <c r="F167" i="3"/>
  <c r="G167" i="3"/>
  <c r="H167" i="3"/>
  <c r="J167" i="3"/>
  <c r="L167" i="3"/>
  <c r="M167" i="3"/>
  <c r="N167" i="3"/>
  <c r="O167" i="3"/>
  <c r="P167" i="3"/>
  <c r="Q167" i="3"/>
  <c r="R167" i="3"/>
  <c r="S167" i="3"/>
  <c r="U167" i="3"/>
  <c r="V167" i="3"/>
  <c r="W167" i="3"/>
  <c r="X167" i="3"/>
  <c r="Y167" i="3"/>
  <c r="Z167" i="3"/>
  <c r="AA167" i="3"/>
  <c r="C168" i="3"/>
  <c r="D168" i="3"/>
  <c r="E168" i="3"/>
  <c r="F168" i="3"/>
  <c r="G168" i="3"/>
  <c r="H168" i="3"/>
  <c r="J168" i="3"/>
  <c r="L168" i="3"/>
  <c r="M168" i="3"/>
  <c r="N168" i="3"/>
  <c r="O168" i="3"/>
  <c r="P168" i="3"/>
  <c r="Q168" i="3"/>
  <c r="R168" i="3"/>
  <c r="S168" i="3"/>
  <c r="U168" i="3"/>
  <c r="V168" i="3"/>
  <c r="W168" i="3"/>
  <c r="X168" i="3"/>
  <c r="Y168" i="3"/>
  <c r="Z168" i="3"/>
  <c r="AA168" i="3"/>
  <c r="C169" i="3"/>
  <c r="D169" i="3"/>
  <c r="E169" i="3"/>
  <c r="F169" i="3"/>
  <c r="G169" i="3"/>
  <c r="H169" i="3"/>
  <c r="J169" i="3"/>
  <c r="L169" i="3"/>
  <c r="M169" i="3"/>
  <c r="N169" i="3"/>
  <c r="O169" i="3"/>
  <c r="P169" i="3"/>
  <c r="Q169" i="3"/>
  <c r="R169" i="3"/>
  <c r="S169" i="3"/>
  <c r="U169" i="3"/>
  <c r="V169" i="3"/>
  <c r="W169" i="3"/>
  <c r="X169" i="3"/>
  <c r="Y169" i="3"/>
  <c r="Z169" i="3"/>
  <c r="AA169" i="3"/>
  <c r="C170" i="3"/>
  <c r="D170" i="3"/>
  <c r="E170" i="3"/>
  <c r="F170" i="3"/>
  <c r="G170" i="3"/>
  <c r="H170" i="3"/>
  <c r="J170" i="3"/>
  <c r="L170" i="3"/>
  <c r="M170" i="3"/>
  <c r="N170" i="3"/>
  <c r="O170" i="3"/>
  <c r="P170" i="3"/>
  <c r="Q170" i="3"/>
  <c r="R170" i="3"/>
  <c r="S170" i="3"/>
  <c r="U170" i="3"/>
  <c r="V170" i="3"/>
  <c r="W170" i="3"/>
  <c r="X170" i="3"/>
  <c r="Y170" i="3"/>
  <c r="Z170" i="3"/>
  <c r="AA170" i="3"/>
  <c r="C171" i="3"/>
  <c r="D171" i="3"/>
  <c r="E171" i="3"/>
  <c r="F171" i="3"/>
  <c r="G171" i="3"/>
  <c r="H171" i="3"/>
  <c r="J171" i="3"/>
  <c r="L171" i="3"/>
  <c r="M171" i="3"/>
  <c r="N171" i="3"/>
  <c r="O171" i="3"/>
  <c r="P171" i="3"/>
  <c r="Q171" i="3"/>
  <c r="R171" i="3"/>
  <c r="S171" i="3"/>
  <c r="U171" i="3"/>
  <c r="V171" i="3"/>
  <c r="W171" i="3"/>
  <c r="X171" i="3"/>
  <c r="Y171" i="3"/>
  <c r="Z171" i="3"/>
  <c r="AA171" i="3"/>
  <c r="C172" i="3"/>
  <c r="D172" i="3"/>
  <c r="E172" i="3"/>
  <c r="F172" i="3"/>
  <c r="G172" i="3"/>
  <c r="H172" i="3"/>
  <c r="J172" i="3"/>
  <c r="L172" i="3"/>
  <c r="M172" i="3"/>
  <c r="N172" i="3"/>
  <c r="O172" i="3"/>
  <c r="P172" i="3"/>
  <c r="Q172" i="3"/>
  <c r="R172" i="3"/>
  <c r="S172" i="3"/>
  <c r="U172" i="3"/>
  <c r="V172" i="3"/>
  <c r="W172" i="3"/>
  <c r="X172" i="3"/>
  <c r="Y172" i="3"/>
  <c r="Z172" i="3"/>
  <c r="AA172" i="3"/>
  <c r="C173" i="3"/>
  <c r="D173" i="3"/>
  <c r="E173" i="3"/>
  <c r="F173" i="3"/>
  <c r="G173" i="3"/>
  <c r="H173" i="3"/>
  <c r="J173" i="3"/>
  <c r="L173" i="3"/>
  <c r="M173" i="3"/>
  <c r="N173" i="3"/>
  <c r="O173" i="3"/>
  <c r="P173" i="3"/>
  <c r="Q173" i="3"/>
  <c r="R173" i="3"/>
  <c r="S173" i="3"/>
  <c r="U173" i="3"/>
  <c r="V173" i="3"/>
  <c r="W173" i="3"/>
  <c r="X173" i="3"/>
  <c r="Y173" i="3"/>
  <c r="Z173" i="3"/>
  <c r="AA173" i="3"/>
  <c r="C174" i="3"/>
  <c r="D174" i="3"/>
  <c r="E174" i="3"/>
  <c r="F174" i="3"/>
  <c r="G174" i="3"/>
  <c r="H174" i="3"/>
  <c r="J174" i="3"/>
  <c r="L174" i="3"/>
  <c r="M174" i="3"/>
  <c r="N174" i="3"/>
  <c r="O174" i="3"/>
  <c r="P174" i="3"/>
  <c r="Q174" i="3"/>
  <c r="R174" i="3"/>
  <c r="S174" i="3"/>
  <c r="U174" i="3"/>
  <c r="V174" i="3"/>
  <c r="W174" i="3"/>
  <c r="X174" i="3"/>
  <c r="Y174" i="3"/>
  <c r="Z174" i="3"/>
  <c r="AA174" i="3"/>
  <c r="C175" i="3"/>
  <c r="D175" i="3"/>
  <c r="E175" i="3"/>
  <c r="F175" i="3"/>
  <c r="G175" i="3"/>
  <c r="H175" i="3"/>
  <c r="J175" i="3"/>
  <c r="L175" i="3"/>
  <c r="M175" i="3"/>
  <c r="N175" i="3"/>
  <c r="O175" i="3"/>
  <c r="P175" i="3"/>
  <c r="Q175" i="3"/>
  <c r="R175" i="3"/>
  <c r="S175" i="3"/>
  <c r="U175" i="3"/>
  <c r="V175" i="3"/>
  <c r="W175" i="3"/>
  <c r="X175" i="3"/>
  <c r="Y175" i="3"/>
  <c r="Z175" i="3"/>
  <c r="AA175" i="3"/>
  <c r="C176" i="3"/>
  <c r="D176" i="3"/>
  <c r="E176" i="3"/>
  <c r="F176" i="3"/>
  <c r="G176" i="3"/>
  <c r="H176" i="3"/>
  <c r="J176" i="3"/>
  <c r="L176" i="3"/>
  <c r="M176" i="3"/>
  <c r="N176" i="3"/>
  <c r="O176" i="3"/>
  <c r="P176" i="3"/>
  <c r="Q176" i="3"/>
  <c r="R176" i="3"/>
  <c r="S176" i="3"/>
  <c r="U176" i="3"/>
  <c r="V176" i="3"/>
  <c r="W176" i="3"/>
  <c r="X176" i="3"/>
  <c r="Y176" i="3"/>
  <c r="Z176" i="3"/>
  <c r="AA176" i="3"/>
  <c r="C177" i="3"/>
  <c r="D177" i="3"/>
  <c r="E177" i="3"/>
  <c r="F177" i="3"/>
  <c r="G177" i="3"/>
  <c r="H177" i="3"/>
  <c r="J177" i="3"/>
  <c r="L177" i="3"/>
  <c r="M177" i="3"/>
  <c r="N177" i="3"/>
  <c r="O177" i="3"/>
  <c r="P177" i="3"/>
  <c r="Q177" i="3"/>
  <c r="R177" i="3"/>
  <c r="S177" i="3"/>
  <c r="U177" i="3"/>
  <c r="V177" i="3"/>
  <c r="W177" i="3"/>
  <c r="X177" i="3"/>
  <c r="Y177" i="3"/>
  <c r="Z177" i="3"/>
  <c r="AA177" i="3"/>
  <c r="C178" i="3"/>
  <c r="D178" i="3"/>
  <c r="E178" i="3"/>
  <c r="F178" i="3"/>
  <c r="G178" i="3"/>
  <c r="H178" i="3"/>
  <c r="J178" i="3"/>
  <c r="L178" i="3"/>
  <c r="M178" i="3"/>
  <c r="N178" i="3"/>
  <c r="O178" i="3"/>
  <c r="P178" i="3"/>
  <c r="Q178" i="3"/>
  <c r="R178" i="3"/>
  <c r="S178" i="3"/>
  <c r="U178" i="3"/>
  <c r="V178" i="3"/>
  <c r="W178" i="3"/>
  <c r="X178" i="3"/>
  <c r="Y178" i="3"/>
  <c r="Z178" i="3"/>
  <c r="AA178" i="3"/>
  <c r="C179" i="3"/>
  <c r="D179" i="3"/>
  <c r="E179" i="3"/>
  <c r="F179" i="3"/>
  <c r="G179" i="3"/>
  <c r="H179" i="3"/>
  <c r="J179" i="3"/>
  <c r="L179" i="3"/>
  <c r="M179" i="3"/>
  <c r="N179" i="3"/>
  <c r="O179" i="3"/>
  <c r="P179" i="3"/>
  <c r="Q179" i="3"/>
  <c r="R179" i="3"/>
  <c r="S179" i="3"/>
  <c r="U179" i="3"/>
  <c r="V179" i="3"/>
  <c r="W179" i="3"/>
  <c r="X179" i="3"/>
  <c r="Y179" i="3"/>
  <c r="Z179" i="3"/>
  <c r="AA179" i="3"/>
  <c r="C180" i="3"/>
  <c r="D180" i="3"/>
  <c r="E180" i="3"/>
  <c r="F180" i="3"/>
  <c r="G180" i="3"/>
  <c r="H180" i="3"/>
  <c r="J180" i="3"/>
  <c r="L180" i="3"/>
  <c r="M180" i="3"/>
  <c r="N180" i="3"/>
  <c r="O180" i="3"/>
  <c r="P180" i="3"/>
  <c r="Q180" i="3"/>
  <c r="R180" i="3"/>
  <c r="S180" i="3"/>
  <c r="U180" i="3"/>
  <c r="V180" i="3"/>
  <c r="W180" i="3"/>
  <c r="X180" i="3"/>
  <c r="Y180" i="3"/>
  <c r="Z180" i="3"/>
  <c r="AA180" i="3"/>
  <c r="C181" i="3"/>
  <c r="D181" i="3"/>
  <c r="E181" i="3"/>
  <c r="F181" i="3"/>
  <c r="G181" i="3"/>
  <c r="H181" i="3"/>
  <c r="J181" i="3"/>
  <c r="L181" i="3"/>
  <c r="M181" i="3"/>
  <c r="N181" i="3"/>
  <c r="O181" i="3"/>
  <c r="P181" i="3"/>
  <c r="Q181" i="3"/>
  <c r="R181" i="3"/>
  <c r="S181" i="3"/>
  <c r="U181" i="3"/>
  <c r="V181" i="3"/>
  <c r="W181" i="3"/>
  <c r="X181" i="3"/>
  <c r="Y181" i="3"/>
  <c r="Z181" i="3"/>
  <c r="AA181" i="3"/>
  <c r="C182" i="3"/>
  <c r="D182" i="3"/>
  <c r="E182" i="3"/>
  <c r="F182" i="3"/>
  <c r="G182" i="3"/>
  <c r="H182" i="3"/>
  <c r="J182" i="3"/>
  <c r="L182" i="3"/>
  <c r="M182" i="3"/>
  <c r="N182" i="3"/>
  <c r="O182" i="3"/>
  <c r="P182" i="3"/>
  <c r="Q182" i="3"/>
  <c r="R182" i="3"/>
  <c r="S182" i="3"/>
  <c r="U182" i="3"/>
  <c r="V182" i="3"/>
  <c r="W182" i="3"/>
  <c r="X182" i="3"/>
  <c r="Y182" i="3"/>
  <c r="Z182" i="3"/>
  <c r="AA182" i="3"/>
  <c r="C183" i="3"/>
  <c r="D183" i="3"/>
  <c r="E183" i="3"/>
  <c r="F183" i="3"/>
  <c r="G183" i="3"/>
  <c r="H183" i="3"/>
  <c r="J183" i="3"/>
  <c r="L183" i="3"/>
  <c r="M183" i="3"/>
  <c r="N183" i="3"/>
  <c r="O183" i="3"/>
  <c r="P183" i="3"/>
  <c r="Q183" i="3"/>
  <c r="R183" i="3"/>
  <c r="S183" i="3"/>
  <c r="U183" i="3"/>
  <c r="V183" i="3"/>
  <c r="W183" i="3"/>
  <c r="X183" i="3"/>
  <c r="Y183" i="3"/>
  <c r="Z183" i="3"/>
  <c r="AA183" i="3"/>
  <c r="C184" i="3"/>
  <c r="D184" i="3"/>
  <c r="E184" i="3"/>
  <c r="F184" i="3"/>
  <c r="G184" i="3"/>
  <c r="H184" i="3"/>
  <c r="J184" i="3"/>
  <c r="L184" i="3"/>
  <c r="M184" i="3"/>
  <c r="N184" i="3"/>
  <c r="O184" i="3"/>
  <c r="P184" i="3"/>
  <c r="Q184" i="3"/>
  <c r="R184" i="3"/>
  <c r="S184" i="3"/>
  <c r="U184" i="3"/>
  <c r="V184" i="3"/>
  <c r="W184" i="3"/>
  <c r="X184" i="3"/>
  <c r="Y184" i="3"/>
  <c r="Z184" i="3"/>
  <c r="AA184" i="3"/>
  <c r="C185" i="3"/>
  <c r="D185" i="3"/>
  <c r="E185" i="3"/>
  <c r="F185" i="3"/>
  <c r="G185" i="3"/>
  <c r="H185" i="3"/>
  <c r="J185" i="3"/>
  <c r="L185" i="3"/>
  <c r="M185" i="3"/>
  <c r="N185" i="3"/>
  <c r="O185" i="3"/>
  <c r="P185" i="3"/>
  <c r="Q185" i="3"/>
  <c r="R185" i="3"/>
  <c r="S185" i="3"/>
  <c r="U185" i="3"/>
  <c r="V185" i="3"/>
  <c r="W185" i="3"/>
  <c r="X185" i="3"/>
  <c r="Y185" i="3"/>
  <c r="Z185" i="3"/>
  <c r="AA185" i="3"/>
  <c r="C186" i="3"/>
  <c r="D186" i="3"/>
  <c r="E186" i="3"/>
  <c r="F186" i="3"/>
  <c r="G186" i="3"/>
  <c r="H186" i="3"/>
  <c r="J186" i="3"/>
  <c r="L186" i="3"/>
  <c r="M186" i="3"/>
  <c r="N186" i="3"/>
  <c r="O186" i="3"/>
  <c r="P186" i="3"/>
  <c r="Q186" i="3"/>
  <c r="R186" i="3"/>
  <c r="S186" i="3"/>
  <c r="U186" i="3"/>
  <c r="V186" i="3"/>
  <c r="W186" i="3"/>
  <c r="X186" i="3"/>
  <c r="Y186" i="3"/>
  <c r="Z186" i="3"/>
  <c r="AA186" i="3"/>
  <c r="C187" i="3"/>
  <c r="D187" i="3"/>
  <c r="E187" i="3"/>
  <c r="F187" i="3"/>
  <c r="G187" i="3"/>
  <c r="H187" i="3"/>
  <c r="J187" i="3"/>
  <c r="L187" i="3"/>
  <c r="M187" i="3"/>
  <c r="N187" i="3"/>
  <c r="O187" i="3"/>
  <c r="P187" i="3"/>
  <c r="Q187" i="3"/>
  <c r="R187" i="3"/>
  <c r="S187" i="3"/>
  <c r="U187" i="3"/>
  <c r="V187" i="3"/>
  <c r="W187" i="3"/>
  <c r="X187" i="3"/>
  <c r="Y187" i="3"/>
  <c r="Z187" i="3"/>
  <c r="AA187" i="3"/>
  <c r="C188" i="3"/>
  <c r="D188" i="3"/>
  <c r="E188" i="3"/>
  <c r="F188" i="3"/>
  <c r="G188" i="3"/>
  <c r="H188" i="3"/>
  <c r="J188" i="3"/>
  <c r="L188" i="3"/>
  <c r="M188" i="3"/>
  <c r="N188" i="3"/>
  <c r="O188" i="3"/>
  <c r="P188" i="3"/>
  <c r="Q188" i="3"/>
  <c r="R188" i="3"/>
  <c r="S188" i="3"/>
  <c r="U188" i="3"/>
  <c r="V188" i="3"/>
  <c r="W188" i="3"/>
  <c r="X188" i="3"/>
  <c r="Y188" i="3"/>
  <c r="Z188" i="3"/>
  <c r="AA188" i="3"/>
  <c r="C189" i="3"/>
  <c r="D189" i="3"/>
  <c r="E189" i="3"/>
  <c r="F189" i="3"/>
  <c r="G189" i="3"/>
  <c r="H189" i="3"/>
  <c r="J189" i="3"/>
  <c r="L189" i="3"/>
  <c r="M189" i="3"/>
  <c r="N189" i="3"/>
  <c r="O189" i="3"/>
  <c r="P189" i="3"/>
  <c r="Q189" i="3"/>
  <c r="R189" i="3"/>
  <c r="S189" i="3"/>
  <c r="U189" i="3"/>
  <c r="V189" i="3"/>
  <c r="W189" i="3"/>
  <c r="X189" i="3"/>
  <c r="Y189" i="3"/>
  <c r="Z189" i="3"/>
  <c r="AA189" i="3"/>
  <c r="C190" i="3"/>
  <c r="D190" i="3"/>
  <c r="E190" i="3"/>
  <c r="F190" i="3"/>
  <c r="G190" i="3"/>
  <c r="H190" i="3"/>
  <c r="J190" i="3"/>
  <c r="L190" i="3"/>
  <c r="M190" i="3"/>
  <c r="N190" i="3"/>
  <c r="O190" i="3"/>
  <c r="P190" i="3"/>
  <c r="Q190" i="3"/>
  <c r="R190" i="3"/>
  <c r="S190" i="3"/>
  <c r="U190" i="3"/>
  <c r="V190" i="3"/>
  <c r="W190" i="3"/>
  <c r="X190" i="3"/>
  <c r="Y190" i="3"/>
  <c r="Z190" i="3"/>
  <c r="AA190" i="3"/>
  <c r="C191" i="3"/>
  <c r="D191" i="3"/>
  <c r="E191" i="3"/>
  <c r="F191" i="3"/>
  <c r="G191" i="3"/>
  <c r="H191" i="3"/>
  <c r="J191" i="3"/>
  <c r="L191" i="3"/>
  <c r="M191" i="3"/>
  <c r="N191" i="3"/>
  <c r="O191" i="3"/>
  <c r="P191" i="3"/>
  <c r="Q191" i="3"/>
  <c r="R191" i="3"/>
  <c r="S191" i="3"/>
  <c r="U191" i="3"/>
  <c r="V191" i="3"/>
  <c r="W191" i="3"/>
  <c r="X191" i="3"/>
  <c r="Y191" i="3"/>
  <c r="Z191" i="3"/>
  <c r="AA191" i="3"/>
  <c r="C192" i="3"/>
  <c r="D192" i="3"/>
  <c r="E192" i="3"/>
  <c r="F192" i="3"/>
  <c r="G192" i="3"/>
  <c r="H192" i="3"/>
  <c r="J192" i="3"/>
  <c r="L192" i="3"/>
  <c r="M192" i="3"/>
  <c r="N192" i="3"/>
  <c r="O192" i="3"/>
  <c r="P192" i="3"/>
  <c r="Q192" i="3"/>
  <c r="R192" i="3"/>
  <c r="S192" i="3"/>
  <c r="U192" i="3"/>
  <c r="V192" i="3"/>
  <c r="W192" i="3"/>
  <c r="X192" i="3"/>
  <c r="Y192" i="3"/>
  <c r="Z192" i="3"/>
  <c r="AA192" i="3"/>
  <c r="C193" i="3"/>
  <c r="D193" i="3"/>
  <c r="E193" i="3"/>
  <c r="F193" i="3"/>
  <c r="G193" i="3"/>
  <c r="H193" i="3"/>
  <c r="J193" i="3"/>
  <c r="L193" i="3"/>
  <c r="M193" i="3"/>
  <c r="N193" i="3"/>
  <c r="O193" i="3"/>
  <c r="P193" i="3"/>
  <c r="Q193" i="3"/>
  <c r="R193" i="3"/>
  <c r="S193" i="3"/>
  <c r="U193" i="3"/>
  <c r="V193" i="3"/>
  <c r="W193" i="3"/>
  <c r="X193" i="3"/>
  <c r="Y193" i="3"/>
  <c r="Z193" i="3"/>
  <c r="AA193" i="3"/>
  <c r="C194" i="3"/>
  <c r="D194" i="3"/>
  <c r="E194" i="3"/>
  <c r="F194" i="3"/>
  <c r="G194" i="3"/>
  <c r="H194" i="3"/>
  <c r="J194" i="3"/>
  <c r="L194" i="3"/>
  <c r="M194" i="3"/>
  <c r="N194" i="3"/>
  <c r="O194" i="3"/>
  <c r="P194" i="3"/>
  <c r="Q194" i="3"/>
  <c r="R194" i="3"/>
  <c r="S194" i="3"/>
  <c r="U194" i="3"/>
  <c r="V194" i="3"/>
  <c r="W194" i="3"/>
  <c r="X194" i="3"/>
  <c r="Y194" i="3"/>
  <c r="Z194" i="3"/>
  <c r="AA194" i="3"/>
  <c r="C195" i="3"/>
  <c r="D195" i="3"/>
  <c r="E195" i="3"/>
  <c r="F195" i="3"/>
  <c r="G195" i="3"/>
  <c r="H195" i="3"/>
  <c r="J195" i="3"/>
  <c r="L195" i="3"/>
  <c r="M195" i="3"/>
  <c r="N195" i="3"/>
  <c r="O195" i="3"/>
  <c r="P195" i="3"/>
  <c r="Q195" i="3"/>
  <c r="R195" i="3"/>
  <c r="S195" i="3"/>
  <c r="U195" i="3"/>
  <c r="V195" i="3"/>
  <c r="W195" i="3"/>
  <c r="X195" i="3"/>
  <c r="Y195" i="3"/>
  <c r="Z195" i="3"/>
  <c r="AA195" i="3"/>
  <c r="C196" i="3"/>
  <c r="D196" i="3"/>
  <c r="E196" i="3"/>
  <c r="F196" i="3"/>
  <c r="G196" i="3"/>
  <c r="H196" i="3"/>
  <c r="J196" i="3"/>
  <c r="L196" i="3"/>
  <c r="M196" i="3"/>
  <c r="N196" i="3"/>
  <c r="O196" i="3"/>
  <c r="P196" i="3"/>
  <c r="Q196" i="3"/>
  <c r="R196" i="3"/>
  <c r="S196" i="3"/>
  <c r="U196" i="3"/>
  <c r="V196" i="3"/>
  <c r="W196" i="3"/>
  <c r="X196" i="3"/>
  <c r="Y196" i="3"/>
  <c r="Z196" i="3"/>
  <c r="AA196" i="3"/>
  <c r="C197" i="3"/>
  <c r="D197" i="3"/>
  <c r="E197" i="3"/>
  <c r="F197" i="3"/>
  <c r="G197" i="3"/>
  <c r="H197" i="3"/>
  <c r="J197" i="3"/>
  <c r="L197" i="3"/>
  <c r="M197" i="3"/>
  <c r="N197" i="3"/>
  <c r="O197" i="3"/>
  <c r="P197" i="3"/>
  <c r="Q197" i="3"/>
  <c r="R197" i="3"/>
  <c r="S197" i="3"/>
  <c r="U197" i="3"/>
  <c r="V197" i="3"/>
  <c r="W197" i="3"/>
  <c r="X197" i="3"/>
  <c r="Y197" i="3"/>
  <c r="Z197" i="3"/>
  <c r="AA197" i="3"/>
  <c r="C198" i="3"/>
  <c r="D198" i="3"/>
  <c r="E198" i="3"/>
  <c r="F198" i="3"/>
  <c r="G198" i="3"/>
  <c r="H198" i="3"/>
  <c r="J198" i="3"/>
  <c r="L198" i="3"/>
  <c r="M198" i="3"/>
  <c r="N198" i="3"/>
  <c r="O198" i="3"/>
  <c r="P198" i="3"/>
  <c r="Q198" i="3"/>
  <c r="R198" i="3"/>
  <c r="S198" i="3"/>
  <c r="U198" i="3"/>
  <c r="V198" i="3"/>
  <c r="W198" i="3"/>
  <c r="X198" i="3"/>
  <c r="Y198" i="3"/>
  <c r="Z198" i="3"/>
  <c r="AA198" i="3"/>
  <c r="C199" i="3"/>
  <c r="D199" i="3"/>
  <c r="E199" i="3"/>
  <c r="F199" i="3"/>
  <c r="G199" i="3"/>
  <c r="H199" i="3"/>
  <c r="J199" i="3"/>
  <c r="L199" i="3"/>
  <c r="M199" i="3"/>
  <c r="N199" i="3"/>
  <c r="O199" i="3"/>
  <c r="P199" i="3"/>
  <c r="Q199" i="3"/>
  <c r="R199" i="3"/>
  <c r="S199" i="3"/>
  <c r="U199" i="3"/>
  <c r="V199" i="3"/>
  <c r="W199" i="3"/>
  <c r="X199" i="3"/>
  <c r="Y199" i="3"/>
  <c r="Z199" i="3"/>
  <c r="AA199" i="3"/>
  <c r="C200" i="3"/>
  <c r="D200" i="3"/>
  <c r="E200" i="3"/>
  <c r="F200" i="3"/>
  <c r="G200" i="3"/>
  <c r="H200" i="3"/>
  <c r="J200" i="3"/>
  <c r="L200" i="3"/>
  <c r="M200" i="3"/>
  <c r="N200" i="3"/>
  <c r="O200" i="3"/>
  <c r="P200" i="3"/>
  <c r="Q200" i="3"/>
  <c r="R200" i="3"/>
  <c r="S200" i="3"/>
  <c r="U200" i="3"/>
  <c r="V200" i="3"/>
  <c r="W200" i="3"/>
  <c r="X200" i="3"/>
  <c r="Y200" i="3"/>
  <c r="Z200" i="3"/>
  <c r="AA200" i="3"/>
  <c r="C201" i="3"/>
  <c r="D201" i="3"/>
  <c r="E201" i="3"/>
  <c r="F201" i="3"/>
  <c r="G201" i="3"/>
  <c r="H201" i="3"/>
  <c r="J201" i="3"/>
  <c r="L201" i="3"/>
  <c r="M201" i="3"/>
  <c r="N201" i="3"/>
  <c r="O201" i="3"/>
  <c r="P201" i="3"/>
  <c r="Q201" i="3"/>
  <c r="R201" i="3"/>
  <c r="S201" i="3"/>
  <c r="U201" i="3"/>
  <c r="V201" i="3"/>
  <c r="W201" i="3"/>
  <c r="X201" i="3"/>
  <c r="Y201" i="3"/>
  <c r="Z201" i="3"/>
  <c r="AA201" i="3"/>
  <c r="C202" i="3"/>
  <c r="D202" i="3"/>
  <c r="E202" i="3"/>
  <c r="F202" i="3"/>
  <c r="G202" i="3"/>
  <c r="H202" i="3"/>
  <c r="J202" i="3"/>
  <c r="L202" i="3"/>
  <c r="M202" i="3"/>
  <c r="N202" i="3"/>
  <c r="O202" i="3"/>
  <c r="P202" i="3"/>
  <c r="Q202" i="3"/>
  <c r="R202" i="3"/>
  <c r="S202" i="3"/>
  <c r="U202" i="3"/>
  <c r="V202" i="3"/>
  <c r="W202" i="3"/>
  <c r="X202" i="3"/>
  <c r="Y202" i="3"/>
  <c r="Z202" i="3"/>
  <c r="AA202" i="3"/>
  <c r="C203" i="3"/>
  <c r="D203" i="3"/>
  <c r="E203" i="3"/>
  <c r="F203" i="3"/>
  <c r="G203" i="3"/>
  <c r="H203" i="3"/>
  <c r="J203" i="3"/>
  <c r="L203" i="3"/>
  <c r="M203" i="3"/>
  <c r="N203" i="3"/>
  <c r="O203" i="3"/>
  <c r="P203" i="3"/>
  <c r="Q203" i="3"/>
  <c r="R203" i="3"/>
  <c r="S203" i="3"/>
  <c r="U203" i="3"/>
  <c r="V203" i="3"/>
  <c r="W203" i="3"/>
  <c r="X203" i="3"/>
  <c r="Y203" i="3"/>
  <c r="Z203" i="3"/>
  <c r="AA203" i="3"/>
  <c r="C204" i="3"/>
  <c r="D204" i="3"/>
  <c r="E204" i="3"/>
  <c r="F204" i="3"/>
  <c r="G204" i="3"/>
  <c r="H204" i="3"/>
  <c r="J204" i="3"/>
  <c r="L204" i="3"/>
  <c r="M204" i="3"/>
  <c r="N204" i="3"/>
  <c r="O204" i="3"/>
  <c r="P204" i="3"/>
  <c r="Q204" i="3"/>
  <c r="R204" i="3"/>
  <c r="S204" i="3"/>
  <c r="U204" i="3"/>
  <c r="V204" i="3"/>
  <c r="W204" i="3"/>
  <c r="X204" i="3"/>
  <c r="Y204" i="3"/>
  <c r="Z204" i="3"/>
  <c r="AA204" i="3"/>
  <c r="C205" i="3"/>
  <c r="D205" i="3"/>
  <c r="E205" i="3"/>
  <c r="F205" i="3"/>
  <c r="G205" i="3"/>
  <c r="H205" i="3"/>
  <c r="J205" i="3"/>
  <c r="L205" i="3"/>
  <c r="M205" i="3"/>
  <c r="N205" i="3"/>
  <c r="O205" i="3"/>
  <c r="P205" i="3"/>
  <c r="Q205" i="3"/>
  <c r="R205" i="3"/>
  <c r="S205" i="3"/>
  <c r="U205" i="3"/>
  <c r="V205" i="3"/>
  <c r="W205" i="3"/>
  <c r="X205" i="3"/>
  <c r="Y205" i="3"/>
  <c r="Z205" i="3"/>
  <c r="AA205" i="3"/>
  <c r="C206" i="3"/>
  <c r="D206" i="3"/>
  <c r="E206" i="3"/>
  <c r="F206" i="3"/>
  <c r="G206" i="3"/>
  <c r="H206" i="3"/>
  <c r="J206" i="3"/>
  <c r="L206" i="3"/>
  <c r="M206" i="3"/>
  <c r="N206" i="3"/>
  <c r="O206" i="3"/>
  <c r="P206" i="3"/>
  <c r="Q206" i="3"/>
  <c r="R206" i="3"/>
  <c r="S206" i="3"/>
  <c r="U206" i="3"/>
  <c r="V206" i="3"/>
  <c r="W206" i="3"/>
  <c r="X206" i="3"/>
  <c r="Y206" i="3"/>
  <c r="Z206" i="3"/>
  <c r="AA206" i="3"/>
  <c r="C207" i="3"/>
  <c r="D207" i="3"/>
  <c r="E207" i="3"/>
  <c r="F207" i="3"/>
  <c r="G207" i="3"/>
  <c r="H207" i="3"/>
  <c r="J207" i="3"/>
  <c r="L207" i="3"/>
  <c r="M207" i="3"/>
  <c r="N207" i="3"/>
  <c r="O207" i="3"/>
  <c r="P207" i="3"/>
  <c r="Q207" i="3"/>
  <c r="R207" i="3"/>
  <c r="S207" i="3"/>
  <c r="U207" i="3"/>
  <c r="V207" i="3"/>
  <c r="W207" i="3"/>
  <c r="X207" i="3"/>
  <c r="Y207" i="3"/>
  <c r="Z207" i="3"/>
  <c r="AA207" i="3"/>
  <c r="C208" i="3"/>
  <c r="D208" i="3"/>
  <c r="E208" i="3"/>
  <c r="F208" i="3"/>
  <c r="G208" i="3"/>
  <c r="H208" i="3"/>
  <c r="J208" i="3"/>
  <c r="L208" i="3"/>
  <c r="M208" i="3"/>
  <c r="N208" i="3"/>
  <c r="O208" i="3"/>
  <c r="P208" i="3"/>
  <c r="Q208" i="3"/>
  <c r="R208" i="3"/>
  <c r="S208" i="3"/>
  <c r="U208" i="3"/>
  <c r="V208" i="3"/>
  <c r="W208" i="3"/>
  <c r="X208" i="3"/>
  <c r="Y208" i="3"/>
  <c r="Z208" i="3"/>
  <c r="AA208" i="3"/>
  <c r="C209" i="3"/>
  <c r="D209" i="3"/>
  <c r="E209" i="3"/>
  <c r="F209" i="3"/>
  <c r="G209" i="3"/>
  <c r="H209" i="3"/>
  <c r="J209" i="3"/>
  <c r="L209" i="3"/>
  <c r="M209" i="3"/>
  <c r="N209" i="3"/>
  <c r="O209" i="3"/>
  <c r="P209" i="3"/>
  <c r="Q209" i="3"/>
  <c r="R209" i="3"/>
  <c r="S209" i="3"/>
  <c r="U209" i="3"/>
  <c r="V209" i="3"/>
  <c r="W209" i="3"/>
  <c r="X209" i="3"/>
  <c r="Y209" i="3"/>
  <c r="Z209" i="3"/>
  <c r="AA209" i="3"/>
  <c r="C210" i="3"/>
  <c r="D210" i="3"/>
  <c r="E210" i="3"/>
  <c r="F210" i="3"/>
  <c r="G210" i="3"/>
  <c r="H210" i="3"/>
  <c r="J210" i="3"/>
  <c r="L210" i="3"/>
  <c r="M210" i="3"/>
  <c r="N210" i="3"/>
  <c r="O210" i="3"/>
  <c r="P210" i="3"/>
  <c r="Q210" i="3"/>
  <c r="R210" i="3"/>
  <c r="S210" i="3"/>
  <c r="U210" i="3"/>
  <c r="V210" i="3"/>
  <c r="W210" i="3"/>
  <c r="X210" i="3"/>
  <c r="Y210" i="3"/>
  <c r="Z210" i="3"/>
  <c r="AA210" i="3"/>
  <c r="C211" i="3"/>
  <c r="D211" i="3"/>
  <c r="E211" i="3"/>
  <c r="F211" i="3"/>
  <c r="G211" i="3"/>
  <c r="H211" i="3"/>
  <c r="J211" i="3"/>
  <c r="L211" i="3"/>
  <c r="M211" i="3"/>
  <c r="N211" i="3"/>
  <c r="O211" i="3"/>
  <c r="P211" i="3"/>
  <c r="Q211" i="3"/>
  <c r="R211" i="3"/>
  <c r="S211" i="3"/>
  <c r="U211" i="3"/>
  <c r="V211" i="3"/>
  <c r="W211" i="3"/>
  <c r="X211" i="3"/>
  <c r="Y211" i="3"/>
  <c r="Z211" i="3"/>
  <c r="AA211" i="3"/>
  <c r="C212" i="3"/>
  <c r="D212" i="3"/>
  <c r="E212" i="3"/>
  <c r="F212" i="3"/>
  <c r="G212" i="3"/>
  <c r="H212" i="3"/>
  <c r="J212" i="3"/>
  <c r="L212" i="3"/>
  <c r="M212" i="3"/>
  <c r="N212" i="3"/>
  <c r="O212" i="3"/>
  <c r="P212" i="3"/>
  <c r="Q212" i="3"/>
  <c r="R212" i="3"/>
  <c r="S212" i="3"/>
  <c r="U212" i="3"/>
  <c r="V212" i="3"/>
  <c r="W212" i="3"/>
  <c r="X212" i="3"/>
  <c r="Y212" i="3"/>
  <c r="Z212" i="3"/>
  <c r="AA212" i="3"/>
  <c r="C213" i="3"/>
  <c r="D213" i="3"/>
  <c r="E213" i="3"/>
  <c r="F213" i="3"/>
  <c r="G213" i="3"/>
  <c r="H213" i="3"/>
  <c r="J213" i="3"/>
  <c r="L213" i="3"/>
  <c r="M213" i="3"/>
  <c r="N213" i="3"/>
  <c r="O213" i="3"/>
  <c r="P213" i="3"/>
  <c r="Q213" i="3"/>
  <c r="R213" i="3"/>
  <c r="S213" i="3"/>
  <c r="U213" i="3"/>
  <c r="V213" i="3"/>
  <c r="W213" i="3"/>
  <c r="X213" i="3"/>
  <c r="Y213" i="3"/>
  <c r="Z213" i="3"/>
  <c r="AA213" i="3"/>
  <c r="C214" i="3"/>
  <c r="D214" i="3"/>
  <c r="E214" i="3"/>
  <c r="F214" i="3"/>
  <c r="G214" i="3"/>
  <c r="H214" i="3"/>
  <c r="J214" i="3"/>
  <c r="L214" i="3"/>
  <c r="M214" i="3"/>
  <c r="N214" i="3"/>
  <c r="O214" i="3"/>
  <c r="P214" i="3"/>
  <c r="Q214" i="3"/>
  <c r="R214" i="3"/>
  <c r="S214" i="3"/>
  <c r="U214" i="3"/>
  <c r="V214" i="3"/>
  <c r="W214" i="3"/>
  <c r="X214" i="3"/>
  <c r="Y214" i="3"/>
  <c r="Z214" i="3"/>
  <c r="AA214" i="3"/>
  <c r="C215" i="3"/>
  <c r="D215" i="3"/>
  <c r="E215" i="3"/>
  <c r="F215" i="3"/>
  <c r="G215" i="3"/>
  <c r="H215" i="3"/>
  <c r="J215" i="3"/>
  <c r="L215" i="3"/>
  <c r="M215" i="3"/>
  <c r="N215" i="3"/>
  <c r="O215" i="3"/>
  <c r="P215" i="3"/>
  <c r="Q215" i="3"/>
  <c r="R215" i="3"/>
  <c r="S215" i="3"/>
  <c r="U215" i="3"/>
  <c r="V215" i="3"/>
  <c r="W215" i="3"/>
  <c r="X215" i="3"/>
  <c r="Y215" i="3"/>
  <c r="Z215" i="3"/>
  <c r="AA215" i="3"/>
  <c r="C216" i="3"/>
  <c r="D216" i="3"/>
  <c r="E216" i="3"/>
  <c r="F216" i="3"/>
  <c r="G216" i="3"/>
  <c r="H216" i="3"/>
  <c r="J216" i="3"/>
  <c r="L216" i="3"/>
  <c r="M216" i="3"/>
  <c r="N216" i="3"/>
  <c r="O216" i="3"/>
  <c r="P216" i="3"/>
  <c r="Q216" i="3"/>
  <c r="R216" i="3"/>
  <c r="S216" i="3"/>
  <c r="U216" i="3"/>
  <c r="V216" i="3"/>
  <c r="W216" i="3"/>
  <c r="X216" i="3"/>
  <c r="Y216" i="3"/>
  <c r="Z216" i="3"/>
  <c r="AA216" i="3"/>
  <c r="C217" i="3"/>
  <c r="D217" i="3"/>
  <c r="E217" i="3"/>
  <c r="F217" i="3"/>
  <c r="G217" i="3"/>
  <c r="H217" i="3"/>
  <c r="J217" i="3"/>
  <c r="L217" i="3"/>
  <c r="M217" i="3"/>
  <c r="N217" i="3"/>
  <c r="O217" i="3"/>
  <c r="P217" i="3"/>
  <c r="Q217" i="3"/>
  <c r="R217" i="3"/>
  <c r="S217" i="3"/>
  <c r="U217" i="3"/>
  <c r="V217" i="3"/>
  <c r="W217" i="3"/>
  <c r="X217" i="3"/>
  <c r="Y217" i="3"/>
  <c r="Z217" i="3"/>
  <c r="AA217" i="3"/>
  <c r="D125" i="3"/>
  <c r="E125" i="3"/>
  <c r="F125" i="3"/>
  <c r="G125" i="3"/>
  <c r="H125" i="3"/>
  <c r="I125" i="3"/>
  <c r="J125" i="3"/>
  <c r="K125" i="3"/>
  <c r="L125" i="3"/>
  <c r="M125" i="3"/>
  <c r="N125" i="3"/>
  <c r="O125" i="3"/>
  <c r="P125" i="3"/>
  <c r="Q125" i="3"/>
  <c r="R125" i="3"/>
  <c r="S125" i="3"/>
  <c r="U125" i="3"/>
  <c r="V125" i="3"/>
  <c r="W125" i="3"/>
  <c r="X125" i="3"/>
  <c r="Y125" i="3"/>
  <c r="C457" i="3" s="1"/>
  <c r="Z125" i="3"/>
  <c r="C468" i="3" s="1"/>
  <c r="AA125" i="3"/>
  <c r="C125" i="3"/>
  <c r="C27" i="1"/>
  <c r="A14" i="1"/>
  <c r="B21" i="1"/>
  <c r="A24" i="1"/>
  <c r="B11" i="1"/>
  <c r="B26" i="1"/>
  <c r="B7" i="1"/>
  <c r="D29" i="1"/>
  <c r="A30" i="1"/>
  <c r="D22" i="1"/>
  <c r="B16" i="1"/>
  <c r="F15" i="1"/>
  <c r="D21" i="1"/>
  <c r="A21" i="1"/>
  <c r="C28" i="1"/>
  <c r="D10" i="1"/>
  <c r="E14" i="1"/>
  <c r="D13" i="1"/>
  <c r="D25" i="1"/>
  <c r="C26" i="1"/>
  <c r="E6" i="1"/>
  <c r="F7" i="1"/>
  <c r="D27" i="1"/>
  <c r="F10" i="1"/>
  <c r="B9" i="1"/>
  <c r="D9" i="1"/>
  <c r="C24" i="1"/>
  <c r="C15" i="1"/>
  <c r="F9" i="1"/>
  <c r="A13" i="1"/>
  <c r="A17" i="1"/>
  <c r="F6" i="1"/>
  <c r="D28" i="1"/>
  <c r="B6" i="1"/>
  <c r="A8" i="1"/>
  <c r="A10" i="1"/>
  <c r="D16" i="1"/>
  <c r="A26" i="1"/>
  <c r="B13" i="1"/>
  <c r="C8" i="1"/>
  <c r="A25" i="1"/>
  <c r="F17" i="1"/>
  <c r="B15" i="1"/>
  <c r="D24" i="1"/>
  <c r="C12" i="1"/>
  <c r="F12" i="1"/>
  <c r="E10" i="1"/>
  <c r="A9" i="1"/>
  <c r="E16" i="1"/>
  <c r="C7" i="1"/>
  <c r="B10" i="1"/>
  <c r="C25" i="1"/>
  <c r="E9" i="1"/>
  <c r="A15" i="1"/>
  <c r="C11" i="1"/>
  <c r="B30" i="1"/>
  <c r="E11" i="1"/>
  <c r="C16" i="1"/>
  <c r="D12" i="1"/>
  <c r="C29" i="1"/>
  <c r="D15" i="1"/>
  <c r="C14" i="1"/>
  <c r="E8" i="1"/>
  <c r="D26" i="1"/>
  <c r="B22" i="1"/>
  <c r="B27" i="1"/>
  <c r="B8" i="1"/>
  <c r="D8" i="1"/>
  <c r="D7" i="1"/>
  <c r="B14" i="1"/>
  <c r="B29" i="1"/>
  <c r="D17" i="1"/>
  <c r="C23" i="1"/>
  <c r="C10" i="1"/>
  <c r="A27" i="1"/>
  <c r="E15" i="1"/>
  <c r="C21" i="1"/>
  <c r="F13" i="1"/>
  <c r="E7" i="1"/>
  <c r="C30" i="1"/>
  <c r="B28" i="1"/>
  <c r="E17" i="1"/>
  <c r="B17" i="1"/>
  <c r="C6" i="1"/>
  <c r="A22" i="1"/>
  <c r="F11" i="1"/>
  <c r="A6" i="1"/>
  <c r="C22" i="1"/>
  <c r="C17" i="1"/>
  <c r="C9" i="1"/>
  <c r="B25" i="1"/>
  <c r="B24" i="1"/>
  <c r="E13" i="1"/>
  <c r="A12" i="1"/>
  <c r="F14" i="1"/>
  <c r="B23" i="1"/>
  <c r="B12" i="1"/>
  <c r="D6" i="1"/>
  <c r="A16" i="1"/>
  <c r="F16" i="1"/>
  <c r="A28" i="1"/>
  <c r="A29" i="1"/>
  <c r="A11" i="1"/>
  <c r="D11" i="1"/>
  <c r="F8" i="1"/>
  <c r="A7" i="1"/>
  <c r="E12" i="1"/>
  <c r="D30" i="1"/>
  <c r="D14" i="1"/>
  <c r="D23" i="1"/>
  <c r="C13" i="1"/>
  <c r="A23" i="1"/>
  <c r="C474" i="3" l="1"/>
  <c r="C453" i="3"/>
  <c r="D377" i="7"/>
  <c r="D381" i="7"/>
  <c r="D324" i="7"/>
  <c r="D378" i="7"/>
  <c r="D380" i="7"/>
  <c r="D434" i="7"/>
  <c r="F372" i="7"/>
  <c r="F375" i="7"/>
  <c r="F377" i="7"/>
  <c r="F378" i="7"/>
  <c r="F379" i="7"/>
  <c r="F380" i="7"/>
  <c r="E381" i="7"/>
  <c r="E372" i="7"/>
  <c r="E373" i="7"/>
  <c r="E374" i="7"/>
  <c r="E375" i="7"/>
  <c r="E377" i="7"/>
  <c r="E378" i="7"/>
  <c r="D379" i="7"/>
  <c r="D372" i="7"/>
  <c r="D373" i="7"/>
  <c r="D374" i="7"/>
  <c r="D375" i="7"/>
  <c r="D376" i="7"/>
  <c r="C376" i="7"/>
  <c r="C378" i="7"/>
  <c r="C379" i="7"/>
  <c r="C381" i="7"/>
  <c r="C372" i="7"/>
  <c r="C373" i="7"/>
  <c r="C374" i="7"/>
  <c r="E215" i="7"/>
  <c r="D371" i="7"/>
  <c r="C286" i="7"/>
  <c r="C454" i="3"/>
  <c r="C463" i="3"/>
  <c r="C479" i="3"/>
  <c r="C465" i="3"/>
  <c r="C472" i="3"/>
  <c r="C381" i="3"/>
  <c r="C469" i="3"/>
  <c r="C303" i="7"/>
  <c r="F316" i="7"/>
  <c r="F281" i="7"/>
  <c r="D399" i="7"/>
  <c r="E361" i="7"/>
  <c r="D212" i="7"/>
  <c r="E409" i="7"/>
  <c r="E387" i="7"/>
  <c r="E231" i="7"/>
  <c r="E436" i="7"/>
  <c r="E270" i="7"/>
  <c r="C413" i="7"/>
  <c r="E255" i="7"/>
  <c r="D295" i="7"/>
  <c r="C206" i="7"/>
  <c r="E259" i="7"/>
  <c r="E242" i="7"/>
  <c r="D364" i="7"/>
  <c r="D272" i="7"/>
  <c r="E280" i="7"/>
  <c r="E218" i="7"/>
  <c r="C220" i="7"/>
  <c r="C341" i="7"/>
  <c r="C414" i="7"/>
  <c r="C396" i="7"/>
  <c r="C225" i="7"/>
  <c r="C299" i="7"/>
  <c r="C368" i="7"/>
  <c r="C346" i="7"/>
  <c r="C428" i="7"/>
  <c r="C329" i="7"/>
  <c r="D305" i="7"/>
  <c r="D214" i="7"/>
  <c r="D285" i="7"/>
  <c r="D359" i="7"/>
  <c r="D435" i="7"/>
  <c r="D263" i="7"/>
  <c r="D415" i="7"/>
  <c r="E211" i="7"/>
  <c r="E430" i="7"/>
  <c r="E264" i="7"/>
  <c r="E248" i="7"/>
  <c r="E316" i="7"/>
  <c r="F260" i="7"/>
  <c r="F216" i="7"/>
  <c r="F359" i="7"/>
  <c r="F432" i="7"/>
  <c r="F335" i="7"/>
  <c r="F417" i="7"/>
  <c r="F247" i="7"/>
  <c r="C395" i="7"/>
  <c r="F342" i="7"/>
  <c r="F252" i="7"/>
  <c r="F314" i="7"/>
  <c r="E391" i="7"/>
  <c r="C371" i="7"/>
  <c r="D209" i="7"/>
  <c r="E222" i="7"/>
  <c r="E406" i="7"/>
  <c r="C222" i="7"/>
  <c r="C273" i="7"/>
  <c r="D369" i="7"/>
  <c r="D449" i="7"/>
  <c r="D291" i="7"/>
  <c r="E392" i="7"/>
  <c r="C295" i="7"/>
  <c r="F304" i="7"/>
  <c r="E404" i="7"/>
  <c r="F295" i="7"/>
  <c r="D267" i="7"/>
  <c r="F211" i="7"/>
  <c r="F244" i="7"/>
  <c r="F276" i="7"/>
  <c r="F350" i="7"/>
  <c r="F254" i="7"/>
  <c r="F330" i="7"/>
  <c r="F402" i="7"/>
  <c r="F241" i="7"/>
  <c r="F384" i="7"/>
  <c r="F219" i="7"/>
  <c r="C435" i="7"/>
  <c r="E302" i="7"/>
  <c r="E382" i="7"/>
  <c r="E439" i="7"/>
  <c r="E414" i="7"/>
  <c r="E244" i="7"/>
  <c r="E319" i="7"/>
  <c r="E399" i="7"/>
  <c r="E228" i="7"/>
  <c r="E301" i="7"/>
  <c r="E367" i="7"/>
  <c r="E448" i="7"/>
  <c r="E342" i="7"/>
  <c r="F356" i="7"/>
  <c r="F263" i="7"/>
  <c r="F414" i="7"/>
  <c r="F249" i="7"/>
  <c r="F319" i="7"/>
  <c r="F394" i="7"/>
  <c r="F448" i="7"/>
  <c r="D333" i="7"/>
  <c r="E210" i="7"/>
  <c r="E427" i="7"/>
  <c r="E256" i="7"/>
  <c r="E327" i="7"/>
  <c r="E405" i="7"/>
  <c r="E236" i="7"/>
  <c r="E309" i="7"/>
  <c r="E385" i="7"/>
  <c r="E358" i="7"/>
  <c r="E339" i="7"/>
  <c r="D265" i="7"/>
  <c r="C326" i="7"/>
  <c r="C243" i="7"/>
  <c r="D206" i="7"/>
  <c r="D320" i="7"/>
  <c r="D301" i="7"/>
  <c r="D370" i="7"/>
  <c r="D281" i="7"/>
  <c r="D343" i="7"/>
  <c r="D425" i="7"/>
  <c r="D255" i="7"/>
  <c r="D330" i="7"/>
  <c r="D387" i="7"/>
  <c r="D290" i="7"/>
  <c r="E281" i="7"/>
  <c r="C308" i="7"/>
  <c r="C284" i="7"/>
  <c r="C360" i="7"/>
  <c r="D368" i="7"/>
  <c r="D279" i="7"/>
  <c r="E365" i="7"/>
  <c r="E447" i="7"/>
  <c r="E275" i="7"/>
  <c r="F369" i="7"/>
  <c r="C274" i="7"/>
  <c r="D353" i="7"/>
  <c r="D437" i="7"/>
  <c r="E239" i="7"/>
  <c r="F291" i="7"/>
  <c r="D302" i="7"/>
  <c r="C351" i="7"/>
  <c r="D428" i="7"/>
  <c r="E424" i="7"/>
  <c r="E224" i="7"/>
  <c r="F225" i="7"/>
  <c r="C443" i="7"/>
  <c r="D248" i="7"/>
  <c r="E383" i="7"/>
  <c r="F438" i="7"/>
  <c r="D319" i="7"/>
  <c r="C338" i="7"/>
  <c r="C252" i="7"/>
  <c r="D303" i="7"/>
  <c r="D398" i="7"/>
  <c r="C314" i="7"/>
  <c r="D233" i="7"/>
  <c r="E331" i="7"/>
  <c r="E206" i="7"/>
  <c r="C227" i="7"/>
  <c r="D266" i="7"/>
  <c r="F256" i="7"/>
  <c r="D276" i="7"/>
  <c r="E297" i="7"/>
  <c r="F326" i="7"/>
  <c r="D365" i="7"/>
  <c r="E402" i="7"/>
  <c r="D412" i="7"/>
  <c r="D327" i="7"/>
  <c r="E426" i="7"/>
  <c r="E261" i="7"/>
  <c r="E329" i="7"/>
  <c r="C254" i="7"/>
  <c r="D313" i="7"/>
  <c r="C321" i="7"/>
  <c r="E205" i="7"/>
  <c r="C226" i="7"/>
  <c r="D242" i="7"/>
  <c r="E296" i="7"/>
  <c r="C302" i="7"/>
  <c r="D323" i="7"/>
  <c r="E349" i="7"/>
  <c r="E428" i="7"/>
  <c r="F450" i="7"/>
  <c r="C297" i="7"/>
  <c r="D366" i="7"/>
  <c r="F212" i="7"/>
  <c r="E295" i="7"/>
  <c r="D363" i="7"/>
  <c r="C202" i="7"/>
  <c r="I5" i="1" s="1" a="1"/>
  <c r="I5" i="1" s="1"/>
  <c r="J5" i="1" s="1"/>
  <c r="C397" i="7"/>
  <c r="C370" i="7"/>
  <c r="C325" i="7"/>
  <c r="C390" i="7"/>
  <c r="D205" i="7"/>
  <c r="D311" i="7"/>
  <c r="D218" i="7"/>
  <c r="D298" i="7"/>
  <c r="E411" i="7"/>
  <c r="E234" i="7"/>
  <c r="E307" i="7"/>
  <c r="F210" i="7"/>
  <c r="F421" i="7"/>
  <c r="F251" i="7"/>
  <c r="F395" i="7"/>
  <c r="F222" i="7"/>
  <c r="F367" i="7"/>
  <c r="F446" i="7"/>
  <c r="F274" i="7"/>
  <c r="F348" i="7"/>
  <c r="F328" i="7"/>
  <c r="F406" i="7"/>
  <c r="F232" i="7"/>
  <c r="F385" i="7"/>
  <c r="F213" i="7"/>
  <c r="F290" i="7"/>
  <c r="F441" i="7"/>
  <c r="F338" i="7"/>
  <c r="F425" i="7"/>
  <c r="E299" i="7"/>
  <c r="F233" i="7"/>
  <c r="E268" i="7"/>
  <c r="F242" i="7"/>
  <c r="D296" i="7"/>
  <c r="D331" i="7"/>
  <c r="E422" i="7"/>
  <c r="F444" i="7"/>
  <c r="D443" i="7"/>
  <c r="E298" i="7"/>
  <c r="C279" i="7"/>
  <c r="D264" i="7"/>
  <c r="F237" i="7"/>
  <c r="C387" i="7"/>
  <c r="E384" i="7"/>
  <c r="E343" i="7"/>
  <c r="E253" i="7"/>
  <c r="F236" i="7"/>
  <c r="F234" i="7"/>
  <c r="D288" i="7"/>
  <c r="E347" i="7"/>
  <c r="E204" i="7"/>
  <c r="E220" i="7"/>
  <c r="E272" i="7"/>
  <c r="F245" i="7"/>
  <c r="C393" i="7"/>
  <c r="D423" i="7"/>
  <c r="E450" i="7"/>
  <c r="C211" i="7"/>
  <c r="E202" i="7"/>
  <c r="D309" i="7"/>
  <c r="E294" i="7"/>
  <c r="F301" i="7"/>
  <c r="E425" i="7"/>
  <c r="E240" i="7"/>
  <c r="D249" i="7"/>
  <c r="D245" i="7"/>
  <c r="F296" i="7"/>
  <c r="F413" i="7"/>
  <c r="D420" i="7"/>
  <c r="D259" i="7"/>
  <c r="E314" i="7"/>
  <c r="E394" i="7"/>
  <c r="E227" i="7"/>
  <c r="E369" i="7"/>
  <c r="E303" i="7"/>
  <c r="E389" i="7"/>
  <c r="F227" i="7"/>
  <c r="F298" i="7"/>
  <c r="F231" i="7"/>
  <c r="C258" i="7"/>
  <c r="F311" i="7"/>
  <c r="E419" i="7"/>
  <c r="D426" i="7"/>
  <c r="D329" i="7"/>
  <c r="D410" i="7"/>
  <c r="D215" i="7"/>
  <c r="D354" i="7"/>
  <c r="D268" i="7"/>
  <c r="D332" i="7"/>
  <c r="D419" i="7"/>
  <c r="D247" i="7"/>
  <c r="E203" i="7"/>
  <c r="E262" i="7"/>
  <c r="E338" i="7"/>
  <c r="E413" i="7"/>
  <c r="E274" i="7"/>
  <c r="E238" i="7"/>
  <c r="E396" i="7"/>
  <c r="D210" i="7"/>
  <c r="E243" i="7"/>
  <c r="E444" i="7"/>
  <c r="E292" i="7"/>
  <c r="E276" i="7"/>
  <c r="E416" i="7"/>
  <c r="C283" i="7"/>
  <c r="C332" i="7"/>
  <c r="E226" i="7"/>
  <c r="E434" i="7"/>
  <c r="E225" i="7"/>
  <c r="E246" i="7"/>
  <c r="F309" i="7"/>
  <c r="E308" i="7"/>
  <c r="E326" i="7"/>
  <c r="F352" i="7"/>
  <c r="F371" i="7"/>
  <c r="C399" i="7"/>
  <c r="F401" i="7"/>
  <c r="D440" i="7"/>
  <c r="D450" i="7"/>
  <c r="C223" i="7"/>
  <c r="C348" i="7"/>
  <c r="C385" i="7"/>
  <c r="C218" i="7"/>
  <c r="C358" i="7"/>
  <c r="C439" i="7"/>
  <c r="C400" i="7"/>
  <c r="C444" i="7"/>
  <c r="D344" i="7"/>
  <c r="D429" i="7"/>
  <c r="D326" i="7"/>
  <c r="D407" i="7"/>
  <c r="D235" i="7"/>
  <c r="D310" i="7"/>
  <c r="D389" i="7"/>
  <c r="D283" i="7"/>
  <c r="D355" i="7"/>
  <c r="D269" i="7"/>
  <c r="D338" i="7"/>
  <c r="D421" i="7"/>
  <c r="D243" i="7"/>
  <c r="D315" i="7"/>
  <c r="D401" i="7"/>
  <c r="D222" i="7"/>
  <c r="D297" i="7"/>
  <c r="E318" i="7"/>
  <c r="F336" i="7"/>
  <c r="D307" i="7"/>
  <c r="E332" i="7"/>
  <c r="E445" i="7"/>
  <c r="E359" i="7"/>
  <c r="C271" i="7"/>
  <c r="F240" i="7"/>
  <c r="E266" i="7"/>
  <c r="D284" i="7"/>
  <c r="F302" i="7"/>
  <c r="F294" i="7"/>
  <c r="D340" i="7"/>
  <c r="C398" i="7"/>
  <c r="D439" i="7"/>
  <c r="D448" i="7"/>
  <c r="C353" i="7"/>
  <c r="C277" i="7"/>
  <c r="E229" i="7"/>
  <c r="E437" i="7"/>
  <c r="C224" i="7"/>
  <c r="F269" i="7"/>
  <c r="E443" i="7"/>
  <c r="C245" i="7"/>
  <c r="F306" i="7"/>
  <c r="E340" i="7"/>
  <c r="F362" i="7"/>
  <c r="C229" i="7"/>
  <c r="E223" i="7"/>
  <c r="E363" i="7"/>
  <c r="F235" i="7"/>
  <c r="E263" i="7"/>
  <c r="E352" i="7"/>
  <c r="E355" i="7"/>
  <c r="C433" i="7"/>
  <c r="E451" i="7"/>
  <c r="D207" i="7"/>
  <c r="D442" i="7"/>
  <c r="C350" i="7"/>
  <c r="C349" i="7"/>
  <c r="C342" i="7"/>
  <c r="C427" i="7"/>
  <c r="C419" i="7"/>
  <c r="D350" i="7"/>
  <c r="F206" i="7"/>
  <c r="F305" i="7"/>
  <c r="C239" i="7"/>
  <c r="C233" i="7"/>
  <c r="C237" i="7"/>
  <c r="C410" i="7"/>
  <c r="C402" i="7"/>
  <c r="C411" i="7"/>
  <c r="C404" i="7"/>
  <c r="C408" i="7"/>
  <c r="C405" i="7"/>
  <c r="C324" i="7"/>
  <c r="C359" i="7"/>
  <c r="D402" i="7"/>
  <c r="C330" i="7"/>
  <c r="C331" i="7"/>
  <c r="C323" i="7"/>
  <c r="C327" i="7"/>
  <c r="C322" i="7"/>
  <c r="C328" i="7"/>
  <c r="C306" i="7"/>
  <c r="C392" i="7"/>
  <c r="D405" i="7"/>
  <c r="D314" i="7"/>
  <c r="F282" i="7"/>
  <c r="C313" i="7"/>
  <c r="D337" i="7"/>
  <c r="F354" i="7"/>
  <c r="F382" i="7"/>
  <c r="F422" i="7"/>
  <c r="C210" i="7"/>
  <c r="C386" i="7"/>
  <c r="C382" i="7"/>
  <c r="C383" i="7"/>
  <c r="C384" i="7"/>
  <c r="C389" i="7"/>
  <c r="C217" i="7"/>
  <c r="I8" i="1" a="1"/>
  <c r="I8" i="1" s="1"/>
  <c r="J8" i="1" s="1"/>
  <c r="I9" i="1" a="1"/>
  <c r="I9" i="1" s="1"/>
  <c r="J9" i="1" s="1"/>
  <c r="I10" i="1" a="1"/>
  <c r="I10" i="1" s="1"/>
  <c r="J10" i="1" s="1"/>
  <c r="C215" i="7"/>
  <c r="I11" i="1" a="1"/>
  <c r="I11" i="1" s="1"/>
  <c r="J11" i="1" s="1"/>
  <c r="C212" i="7"/>
  <c r="I12" i="1" a="1"/>
  <c r="I12" i="1" s="1"/>
  <c r="J12" i="1" s="1"/>
  <c r="I13" i="1" a="1"/>
  <c r="I13" i="1" s="1"/>
  <c r="J13" i="1" s="1"/>
  <c r="I14" i="1" a="1"/>
  <c r="I14" i="1" s="1"/>
  <c r="J14" i="1" s="1"/>
  <c r="I6" i="1" a="1"/>
  <c r="I6" i="1" s="1"/>
  <c r="J6" i="1" s="1"/>
  <c r="C213" i="7"/>
  <c r="I7" i="1" a="1"/>
  <c r="I7" i="1" s="1"/>
  <c r="J7" i="1" s="1"/>
  <c r="C238" i="7"/>
  <c r="D232" i="7"/>
  <c r="C275" i="7"/>
  <c r="C281" i="7"/>
  <c r="D289" i="7"/>
  <c r="F332" i="7"/>
  <c r="C347" i="7"/>
  <c r="D357" i="7"/>
  <c r="C362" i="7"/>
  <c r="C356" i="7"/>
  <c r="C355" i="7"/>
  <c r="C307" i="7"/>
  <c r="C311" i="7"/>
  <c r="C305" i="7"/>
  <c r="C369" i="7"/>
  <c r="F439" i="7"/>
  <c r="F437" i="7"/>
  <c r="F440" i="7"/>
  <c r="F436" i="7"/>
  <c r="F270" i="7"/>
  <c r="F266" i="7"/>
  <c r="F262" i="7"/>
  <c r="F265" i="7"/>
  <c r="F268" i="7"/>
  <c r="F221" i="7"/>
  <c r="D239" i="7"/>
  <c r="C260" i="7"/>
  <c r="F288" i="7"/>
  <c r="F351" i="7"/>
  <c r="F392" i="7"/>
  <c r="C282" i="7"/>
  <c r="C289" i="7"/>
  <c r="C287" i="7"/>
  <c r="C285" i="7"/>
  <c r="C288" i="7"/>
  <c r="D282" i="7"/>
  <c r="D432" i="7"/>
  <c r="D273" i="7"/>
  <c r="E288" i="7"/>
  <c r="E290" i="7"/>
  <c r="E282" i="7"/>
  <c r="E283" i="7"/>
  <c r="E287" i="7"/>
  <c r="E284" i="7"/>
  <c r="E289" i="7"/>
  <c r="E285" i="7"/>
  <c r="E286" i="7"/>
  <c r="F416" i="7"/>
  <c r="F418" i="7"/>
  <c r="F420" i="7"/>
  <c r="F412" i="7"/>
  <c r="F415" i="7"/>
  <c r="F318" i="7"/>
  <c r="F320" i="7"/>
  <c r="F313" i="7"/>
  <c r="F321" i="7"/>
  <c r="F315" i="7"/>
  <c r="F317" i="7"/>
  <c r="F410" i="7"/>
  <c r="F405" i="7"/>
  <c r="F403" i="7"/>
  <c r="F407" i="7"/>
  <c r="F411" i="7"/>
  <c r="F408" i="7"/>
  <c r="F409" i="7"/>
  <c r="F248" i="7"/>
  <c r="F243" i="7"/>
  <c r="F250" i="7"/>
  <c r="F246" i="7"/>
  <c r="F215" i="7"/>
  <c r="D217" i="7"/>
  <c r="F239" i="7"/>
  <c r="D271" i="7"/>
  <c r="C291" i="7"/>
  <c r="D287" i="7"/>
  <c r="C310" i="7"/>
  <c r="C304" i="7"/>
  <c r="E317" i="7"/>
  <c r="F322" i="7"/>
  <c r="E336" i="7"/>
  <c r="C334" i="7"/>
  <c r="F364" i="7"/>
  <c r="E386" i="7"/>
  <c r="C409" i="7"/>
  <c r="C431" i="7"/>
  <c r="C335" i="7"/>
  <c r="C336" i="7"/>
  <c r="C340" i="7"/>
  <c r="C337" i="7"/>
  <c r="C339" i="7"/>
  <c r="E273" i="7"/>
  <c r="E279" i="7"/>
  <c r="E278" i="7"/>
  <c r="C209" i="7"/>
  <c r="F383" i="7"/>
  <c r="C232" i="7"/>
  <c r="F427" i="7"/>
  <c r="F431" i="7"/>
  <c r="F428" i="7"/>
  <c r="F424" i="7"/>
  <c r="F430" i="7"/>
  <c r="F391" i="7"/>
  <c r="F429" i="7"/>
  <c r="C214" i="7"/>
  <c r="C221" i="7"/>
  <c r="C236" i="7"/>
  <c r="C241" i="7"/>
  <c r="F272" i="7"/>
  <c r="C290" i="7"/>
  <c r="F285" i="7"/>
  <c r="D299" i="7"/>
  <c r="C312" i="7"/>
  <c r="C333" i="7"/>
  <c r="F349" i="7"/>
  <c r="C391" i="7"/>
  <c r="D408" i="7"/>
  <c r="C208" i="7"/>
  <c r="C270" i="7"/>
  <c r="D262" i="7"/>
  <c r="D416" i="7"/>
  <c r="D417" i="7"/>
  <c r="D414" i="7"/>
  <c r="D418" i="7"/>
  <c r="D413" i="7"/>
  <c r="D257" i="7"/>
  <c r="D256" i="7"/>
  <c r="D253" i="7"/>
  <c r="D260" i="7"/>
  <c r="D254" i="7"/>
  <c r="E345" i="7"/>
  <c r="E323" i="7"/>
  <c r="E408" i="7"/>
  <c r="E360" i="7"/>
  <c r="E354" i="7"/>
  <c r="E356" i="7"/>
  <c r="E357" i="7"/>
  <c r="E440" i="7"/>
  <c r="E441" i="7"/>
  <c r="E433" i="7"/>
  <c r="E435" i="7"/>
  <c r="E432" i="7"/>
  <c r="F400" i="7"/>
  <c r="E207" i="7"/>
  <c r="F223" i="7"/>
  <c r="F238" i="7"/>
  <c r="E277" i="7"/>
  <c r="F271" i="7"/>
  <c r="F283" i="7"/>
  <c r="C309" i="7"/>
  <c r="E306" i="7"/>
  <c r="E320" i="7"/>
  <c r="F386" i="7"/>
  <c r="E397" i="7"/>
  <c r="F404" i="7"/>
  <c r="C422" i="7"/>
  <c r="F435" i="7"/>
  <c r="C318" i="7"/>
  <c r="C203" i="7"/>
  <c r="C421" i="7"/>
  <c r="C416" i="7"/>
  <c r="C417" i="7"/>
  <c r="C418" i="7"/>
  <c r="D382" i="7"/>
  <c r="D339" i="7"/>
  <c r="D244" i="7"/>
  <c r="D250" i="7"/>
  <c r="D246" i="7"/>
  <c r="D240" i="7"/>
  <c r="D236" i="7"/>
  <c r="D237" i="7"/>
  <c r="D234" i="7"/>
  <c r="D238" i="7"/>
  <c r="E265" i="7"/>
  <c r="E267" i="7"/>
  <c r="E269" i="7"/>
  <c r="E271" i="7"/>
  <c r="E341" i="7"/>
  <c r="E334" i="7"/>
  <c r="E337" i="7"/>
  <c r="E335" i="7"/>
  <c r="E415" i="7"/>
  <c r="E421" i="7"/>
  <c r="E417" i="7"/>
  <c r="E418" i="7"/>
  <c r="E420" i="7"/>
  <c r="F365" i="7"/>
  <c r="F445" i="7"/>
  <c r="F277" i="7"/>
  <c r="F355" i="7"/>
  <c r="F217" i="7"/>
  <c r="C235" i="7"/>
  <c r="C240" i="7"/>
  <c r="C406" i="7"/>
  <c r="C246" i="7"/>
  <c r="C242" i="7"/>
  <c r="C250" i="7"/>
  <c r="C247" i="7"/>
  <c r="C251" i="7"/>
  <c r="C244" i="7"/>
  <c r="C248" i="7"/>
  <c r="F214" i="7"/>
  <c r="C216" i="7"/>
  <c r="C228" i="7"/>
  <c r="D241" i="7"/>
  <c r="F259" i="7"/>
  <c r="D252" i="7"/>
  <c r="D261" i="7"/>
  <c r="D258" i="7"/>
  <c r="E291" i="7"/>
  <c r="F312" i="7"/>
  <c r="F361" i="7"/>
  <c r="F419" i="7"/>
  <c r="F423" i="7"/>
  <c r="F426" i="7"/>
  <c r="F434" i="7"/>
  <c r="C293" i="7"/>
  <c r="C301" i="7"/>
  <c r="C296" i="7"/>
  <c r="C292" i="7"/>
  <c r="C294" i="7"/>
  <c r="C300" i="7"/>
  <c r="C298" i="7"/>
  <c r="C230" i="7"/>
  <c r="C448" i="7"/>
  <c r="C447" i="7"/>
  <c r="C449" i="7"/>
  <c r="C445" i="7"/>
  <c r="C450" i="7"/>
  <c r="C446" i="7"/>
  <c r="D393" i="7"/>
  <c r="D392" i="7"/>
  <c r="D395" i="7"/>
  <c r="D400" i="7"/>
  <c r="D397" i="7"/>
  <c r="D228" i="7"/>
  <c r="D223" i="7"/>
  <c r="D224" i="7"/>
  <c r="D229" i="7"/>
  <c r="D226" i="7"/>
  <c r="D225" i="7"/>
  <c r="D227" i="7"/>
  <c r="D385" i="7"/>
  <c r="F344" i="7"/>
  <c r="F255" i="7"/>
  <c r="F218" i="7"/>
  <c r="C249" i="7"/>
  <c r="D270" i="7"/>
  <c r="F325" i="7"/>
  <c r="F331" i="7"/>
  <c r="C345" i="7"/>
  <c r="D396" i="7"/>
  <c r="C361" i="7"/>
  <c r="C357" i="7"/>
  <c r="C437" i="7"/>
  <c r="C438" i="7"/>
  <c r="C440" i="7"/>
  <c r="C434" i="7"/>
  <c r="C441" i="7"/>
  <c r="C432" i="7"/>
  <c r="C436" i="7"/>
  <c r="C276" i="7"/>
  <c r="C278" i="7"/>
  <c r="C272" i="7"/>
  <c r="C280" i="7"/>
  <c r="C234" i="7"/>
  <c r="C403" i="7"/>
  <c r="F264" i="7"/>
  <c r="D292" i="7"/>
  <c r="C320" i="7"/>
  <c r="C344" i="7"/>
  <c r="C388" i="7"/>
  <c r="D394" i="7"/>
  <c r="C407" i="7"/>
  <c r="C424" i="7"/>
  <c r="C442" i="7"/>
  <c r="C364" i="7"/>
  <c r="C365" i="7"/>
  <c r="C366" i="7"/>
  <c r="D362" i="7"/>
  <c r="D361" i="7"/>
  <c r="E209" i="7"/>
  <c r="F327" i="7"/>
  <c r="C219" i="7"/>
  <c r="F267" i="7"/>
  <c r="D251" i="7"/>
  <c r="E310" i="7"/>
  <c r="E325" i="7"/>
  <c r="C319" i="7"/>
  <c r="E333" i="7"/>
  <c r="C343" i="7"/>
  <c r="E353" i="7"/>
  <c r="E407" i="7"/>
  <c r="E412" i="7"/>
  <c r="F433" i="7"/>
  <c r="C451" i="7"/>
  <c r="C269" i="7"/>
  <c r="C255" i="7"/>
  <c r="C257" i="7"/>
  <c r="C253" i="7"/>
  <c r="C259" i="7"/>
  <c r="C256" i="7"/>
  <c r="C261" i="7"/>
  <c r="E217" i="7"/>
  <c r="C205" i="7"/>
  <c r="E212" i="7"/>
  <c r="D202" i="7"/>
  <c r="F205" i="7"/>
  <c r="E241" i="7"/>
  <c r="E237" i="7"/>
  <c r="C266" i="7"/>
  <c r="F280" i="7"/>
  <c r="D280" i="7"/>
  <c r="D277" i="7"/>
  <c r="F303" i="7"/>
  <c r="E311" i="7"/>
  <c r="E305" i="7"/>
  <c r="F289" i="7"/>
  <c r="D316" i="7"/>
  <c r="D322" i="7"/>
  <c r="D318" i="7"/>
  <c r="D336" i="7"/>
  <c r="D349" i="7"/>
  <c r="F353" i="7"/>
  <c r="C354" i="7"/>
  <c r="D360" i="7"/>
  <c r="F387" i="7"/>
  <c r="D388" i="7"/>
  <c r="E395" i="7"/>
  <c r="F399" i="7"/>
  <c r="D404" i="7"/>
  <c r="E403" i="7"/>
  <c r="E431" i="7"/>
  <c r="C430" i="7"/>
  <c r="F443" i="7"/>
  <c r="C207" i="7"/>
  <c r="E214" i="7"/>
  <c r="F208" i="7"/>
  <c r="F203" i="7"/>
  <c r="F230" i="7"/>
  <c r="F226" i="7"/>
  <c r="E230" i="7"/>
  <c r="E233" i="7"/>
  <c r="D274" i="7"/>
  <c r="E250" i="7"/>
  <c r="E247" i="7"/>
  <c r="E260" i="7"/>
  <c r="D308" i="7"/>
  <c r="F292" i="7"/>
  <c r="F297" i="7"/>
  <c r="E300" i="7"/>
  <c r="E328" i="7"/>
  <c r="C317" i="7"/>
  <c r="C315" i="7"/>
  <c r="D341" i="7"/>
  <c r="E321" i="7"/>
  <c r="D348" i="7"/>
  <c r="F370" i="7"/>
  <c r="E370" i="7"/>
  <c r="D356" i="7"/>
  <c r="C352" i="7"/>
  <c r="F390" i="7"/>
  <c r="E390" i="7"/>
  <c r="E393" i="7"/>
  <c r="F398" i="7"/>
  <c r="E410" i="7"/>
  <c r="C425" i="7"/>
  <c r="D424" i="7"/>
  <c r="D438" i="7"/>
  <c r="E449" i="7"/>
  <c r="E423" i="7"/>
  <c r="E216" i="7"/>
  <c r="E208" i="7"/>
  <c r="D204" i="7"/>
  <c r="D219" i="7"/>
  <c r="C264" i="7"/>
  <c r="F278" i="7"/>
  <c r="E254" i="7"/>
  <c r="F275" i="7"/>
  <c r="F253" i="7"/>
  <c r="D286" i="7"/>
  <c r="D306" i="7"/>
  <c r="F300" i="7"/>
  <c r="D300" i="7"/>
  <c r="E304" i="7"/>
  <c r="E322" i="7"/>
  <c r="F329" i="7"/>
  <c r="F334" i="7"/>
  <c r="F341" i="7"/>
  <c r="E350" i="7"/>
  <c r="D347" i="7"/>
  <c r="F368" i="7"/>
  <c r="E368" i="7"/>
  <c r="E351" i="7"/>
  <c r="E371" i="7"/>
  <c r="D384" i="7"/>
  <c r="D403" i="7"/>
  <c r="D409" i="7"/>
  <c r="D427" i="7"/>
  <c r="C429" i="7"/>
  <c r="C426" i="7"/>
  <c r="E442" i="7"/>
  <c r="D447" i="7"/>
  <c r="F220" i="7"/>
  <c r="C204" i="7"/>
  <c r="D221" i="7"/>
  <c r="E219" i="7"/>
  <c r="F229" i="7"/>
  <c r="E232" i="7"/>
  <c r="C263" i="7"/>
  <c r="E257" i="7"/>
  <c r="D278" i="7"/>
  <c r="D275" i="7"/>
  <c r="F261" i="7"/>
  <c r="D304" i="7"/>
  <c r="D294" i="7"/>
  <c r="E312" i="7"/>
  <c r="E330" i="7"/>
  <c r="C316" i="7"/>
  <c r="D317" i="7"/>
  <c r="D335" i="7"/>
  <c r="E348" i="7"/>
  <c r="D346" i="7"/>
  <c r="F366" i="7"/>
  <c r="E366" i="7"/>
  <c r="D351" i="7"/>
  <c r="F389" i="7"/>
  <c r="D391" i="7"/>
  <c r="E388" i="7"/>
  <c r="F397" i="7"/>
  <c r="D406" i="7"/>
  <c r="D411" i="7"/>
  <c r="E429" i="7"/>
  <c r="E446" i="7"/>
  <c r="D446" i="7"/>
  <c r="D216" i="7"/>
  <c r="D208" i="7"/>
  <c r="E213" i="7"/>
  <c r="F207" i="7"/>
  <c r="F224" i="7"/>
  <c r="C262" i="7"/>
  <c r="F257" i="7"/>
  <c r="E245" i="7"/>
  <c r="E258" i="7"/>
  <c r="F287" i="7"/>
  <c r="F310" i="7"/>
  <c r="F299" i="7"/>
  <c r="F293" i="7"/>
  <c r="E315" i="7"/>
  <c r="E324" i="7"/>
  <c r="D312" i="7"/>
  <c r="F324" i="7"/>
  <c r="F340" i="7"/>
  <c r="F337" i="7"/>
  <c r="F333" i="7"/>
  <c r="D321" i="7"/>
  <c r="E346" i="7"/>
  <c r="D345" i="7"/>
  <c r="F360" i="7"/>
  <c r="E362" i="7"/>
  <c r="D383" i="7"/>
  <c r="D386" i="7"/>
  <c r="F396" i="7"/>
  <c r="C401" i="7"/>
  <c r="D422" i="7"/>
  <c r="D431" i="7"/>
  <c r="F442" i="7"/>
  <c r="D445" i="7"/>
  <c r="D211" i="7"/>
  <c r="C394" i="7"/>
  <c r="D430" i="7"/>
  <c r="F202" i="7"/>
  <c r="F209" i="7"/>
  <c r="D203" i="7"/>
  <c r="F228" i="7"/>
  <c r="C231" i="7"/>
  <c r="E235" i="7"/>
  <c r="F279" i="7"/>
  <c r="E252" i="7"/>
  <c r="F273" i="7"/>
  <c r="F286" i="7"/>
  <c r="F308" i="7"/>
  <c r="D293" i="7"/>
  <c r="E293" i="7"/>
  <c r="E251" i="7"/>
  <c r="E313" i="7"/>
  <c r="D325" i="7"/>
  <c r="D334" i="7"/>
  <c r="E344" i="7"/>
  <c r="F347" i="7"/>
  <c r="F358" i="7"/>
  <c r="D367" i="7"/>
  <c r="C367" i="7"/>
  <c r="C363" i="7"/>
  <c r="F388" i="7"/>
  <c r="D390" i="7"/>
  <c r="F393" i="7"/>
  <c r="E398" i="7"/>
  <c r="C420" i="7"/>
  <c r="C415" i="7"/>
  <c r="C412" i="7"/>
  <c r="D436" i="7"/>
  <c r="F449" i="7"/>
  <c r="F451" i="7"/>
  <c r="D444" i="7"/>
  <c r="D451" i="7"/>
  <c r="F204" i="7"/>
  <c r="D213" i="7"/>
  <c r="D220" i="7"/>
  <c r="E221" i="7"/>
  <c r="C268" i="7"/>
  <c r="E249" i="7"/>
  <c r="F284" i="7"/>
  <c r="F307" i="7"/>
  <c r="F323" i="7"/>
  <c r="F339" i="7"/>
  <c r="D328" i="7"/>
  <c r="F343" i="7"/>
  <c r="F346" i="7"/>
  <c r="F357" i="7"/>
  <c r="D358" i="7"/>
  <c r="D352" i="7"/>
  <c r="E400" i="7"/>
  <c r="E401" i="7"/>
  <c r="F447" i="7"/>
  <c r="D441" i="7"/>
  <c r="D433" i="7"/>
  <c r="C267" i="7"/>
  <c r="F258" i="7"/>
  <c r="D342" i="7"/>
  <c r="F345" i="7"/>
  <c r="C241" i="3"/>
  <c r="C409" i="3"/>
  <c r="C442" i="3"/>
  <c r="C443" i="3"/>
  <c r="C335" i="3"/>
  <c r="C309" i="3"/>
  <c r="C306" i="3"/>
  <c r="C278" i="3"/>
  <c r="C262" i="3"/>
  <c r="C447" i="3"/>
  <c r="C441" i="3"/>
  <c r="C449" i="3"/>
  <c r="C434" i="3"/>
  <c r="C439" i="3"/>
  <c r="C410" i="3"/>
  <c r="C414" i="3"/>
  <c r="C290" i="3"/>
  <c r="C438" i="3"/>
  <c r="C461" i="3"/>
  <c r="C448" i="3"/>
  <c r="C359" i="3"/>
  <c r="C426" i="3"/>
  <c r="C364" i="3"/>
  <c r="C483" i="3"/>
  <c r="C355" i="3"/>
  <c r="C417" i="3"/>
  <c r="C471" i="3"/>
  <c r="C408" i="3"/>
  <c r="C452" i="3"/>
  <c r="C458" i="3"/>
  <c r="C470" i="3"/>
  <c r="C412" i="3"/>
  <c r="C248" i="3"/>
  <c r="C273" i="3"/>
  <c r="C415" i="3"/>
  <c r="C437" i="3"/>
  <c r="C460" i="3"/>
  <c r="C413" i="3"/>
  <c r="C450" i="3"/>
  <c r="C466" i="3"/>
  <c r="C459" i="3"/>
  <c r="C416" i="3"/>
  <c r="C481" i="3"/>
  <c r="C436" i="3"/>
  <c r="C467" i="3"/>
  <c r="C480" i="3"/>
  <c r="C446" i="3"/>
  <c r="C445" i="3"/>
  <c r="C432" i="3"/>
  <c r="C476" i="3"/>
  <c r="C482" i="3"/>
  <c r="C431" i="3"/>
  <c r="C464" i="3"/>
  <c r="C433" i="3"/>
  <c r="C425" i="3"/>
  <c r="C435" i="3"/>
  <c r="C475" i="3"/>
  <c r="C430" i="3"/>
  <c r="C455" i="3"/>
  <c r="C477" i="3"/>
  <c r="C342" i="3"/>
  <c r="C424" i="3"/>
  <c r="C423" i="3"/>
  <c r="C422" i="3"/>
  <c r="C420" i="3"/>
  <c r="C421" i="3"/>
  <c r="C419" i="3"/>
  <c r="C428" i="3"/>
  <c r="C427" i="3"/>
  <c r="C340" i="3"/>
  <c r="C228" i="3"/>
  <c r="C225" i="3"/>
  <c r="C232" i="3"/>
  <c r="C235" i="3"/>
  <c r="C237" i="3"/>
  <c r="C251" i="3"/>
  <c r="C243" i="3"/>
  <c r="C249" i="3"/>
  <c r="C256" i="3"/>
  <c r="C255" i="3"/>
  <c r="C272" i="3"/>
  <c r="C287" i="3"/>
  <c r="C294" i="3"/>
  <c r="C288" i="3"/>
  <c r="C303" i="3"/>
  <c r="C321" i="3"/>
  <c r="C327" i="3"/>
  <c r="C314" i="3"/>
  <c r="C310" i="3"/>
  <c r="C317" i="3"/>
  <c r="C332" i="3"/>
  <c r="C337" i="3"/>
  <c r="C336" i="3"/>
  <c r="C331" i="3"/>
  <c r="C345" i="3"/>
  <c r="C343" i="3"/>
  <c r="C347" i="3"/>
  <c r="C346" i="3"/>
  <c r="C360" i="3"/>
  <c r="C388" i="3"/>
  <c r="C386" i="3"/>
  <c r="C392" i="3"/>
  <c r="C400" i="3"/>
  <c r="C398" i="3"/>
  <c r="C403" i="3"/>
  <c r="C405" i="3"/>
  <c r="C402" i="3"/>
  <c r="C399" i="3"/>
  <c r="C397" i="3"/>
  <c r="C406" i="3"/>
  <c r="C401" i="3"/>
  <c r="C404" i="3"/>
  <c r="C391" i="3"/>
  <c r="C394" i="3"/>
  <c r="C387" i="3"/>
  <c r="C393" i="3"/>
  <c r="C390" i="3"/>
  <c r="C395" i="3"/>
  <c r="C389" i="3"/>
  <c r="C377" i="3"/>
  <c r="C378" i="3"/>
  <c r="C376" i="3"/>
  <c r="C380" i="3"/>
  <c r="C382" i="3"/>
  <c r="C383" i="3"/>
  <c r="C379" i="3"/>
  <c r="C375" i="3"/>
  <c r="C384" i="3"/>
  <c r="C372" i="3"/>
  <c r="C365" i="3"/>
  <c r="C370" i="3"/>
  <c r="C367" i="3"/>
  <c r="C369" i="3"/>
  <c r="C366" i="3"/>
  <c r="C371" i="3"/>
  <c r="C368" i="3"/>
  <c r="C354" i="3"/>
  <c r="C353" i="3"/>
  <c r="C362" i="3"/>
  <c r="C357" i="3"/>
  <c r="C356" i="3"/>
  <c r="C358" i="3"/>
  <c r="C361" i="3"/>
  <c r="C351" i="3"/>
  <c r="C350" i="3"/>
  <c r="C349" i="3"/>
  <c r="C344" i="3"/>
  <c r="C348" i="3"/>
  <c r="C334" i="3"/>
  <c r="C339" i="3"/>
  <c r="C338" i="3"/>
  <c r="C333" i="3"/>
  <c r="C315" i="3"/>
  <c r="C318" i="3"/>
  <c r="C325" i="3"/>
  <c r="C312" i="3"/>
  <c r="C316" i="3"/>
  <c r="C313" i="3"/>
  <c r="C311" i="3"/>
  <c r="C322" i="3"/>
  <c r="C320" i="3"/>
  <c r="C324" i="3"/>
  <c r="C329" i="3"/>
  <c r="C328" i="3"/>
  <c r="C323" i="3"/>
  <c r="C326" i="3"/>
  <c r="C302" i="3"/>
  <c r="C298" i="3"/>
  <c r="C299" i="3"/>
  <c r="C301" i="3"/>
  <c r="C305" i="3"/>
  <c r="C304" i="3"/>
  <c r="C300" i="3"/>
  <c r="C307" i="3"/>
  <c r="C293" i="3"/>
  <c r="C295" i="3"/>
  <c r="C292" i="3"/>
  <c r="C289" i="3"/>
  <c r="C291" i="3"/>
  <c r="C279" i="3"/>
  <c r="C284" i="3"/>
  <c r="C277" i="3"/>
  <c r="C282" i="3"/>
  <c r="C285" i="3"/>
  <c r="C281" i="3"/>
  <c r="C276" i="3"/>
  <c r="C283" i="3"/>
  <c r="C274" i="3"/>
  <c r="C269" i="3"/>
  <c r="C266" i="3"/>
  <c r="C268" i="3"/>
  <c r="C271" i="3"/>
  <c r="C265" i="3"/>
  <c r="C270" i="3"/>
  <c r="C267" i="3"/>
  <c r="C261" i="3"/>
  <c r="C258" i="3"/>
  <c r="C254" i="3"/>
  <c r="C257" i="3"/>
  <c r="C259" i="3"/>
  <c r="C263" i="3"/>
  <c r="C260" i="3"/>
  <c r="C246" i="3"/>
  <c r="C247" i="3"/>
  <c r="C250" i="3"/>
  <c r="C245" i="3"/>
  <c r="C252" i="3"/>
  <c r="C244" i="3"/>
  <c r="C239" i="3"/>
  <c r="C234" i="3"/>
  <c r="C240" i="3"/>
  <c r="C238" i="3"/>
  <c r="C233" i="3"/>
  <c r="C236" i="3"/>
  <c r="C223" i="3"/>
  <c r="C227" i="3"/>
  <c r="C222" i="3"/>
  <c r="C224" i="3"/>
  <c r="C229" i="3"/>
  <c r="C230" i="3"/>
  <c r="C226" i="3"/>
  <c r="C22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<sst xmlns="http://schemas.openxmlformats.org/spreadsheetml/2006/main" count="6364" uniqueCount="1223">
  <si>
    <t>식료품</t>
  </si>
  <si>
    <t>식료품</t>
    <phoneticPr fontId="1" type="noConversion"/>
  </si>
  <si>
    <t>링쟈오</t>
  </si>
  <si>
    <t>링쟈오</t>
    <phoneticPr fontId="1" type="noConversion"/>
  </si>
  <si>
    <t>팥소</t>
  </si>
  <si>
    <t>고구마</t>
  </si>
  <si>
    <t>쇠고기</t>
  </si>
  <si>
    <t>감자</t>
  </si>
  <si>
    <t>호박</t>
  </si>
  <si>
    <t>햄</t>
  </si>
  <si>
    <t>남만</t>
    <phoneticPr fontId="1" type="noConversion"/>
  </si>
  <si>
    <t>조미료</t>
  </si>
  <si>
    <t>조미료</t>
    <phoneticPr fontId="1" type="noConversion"/>
  </si>
  <si>
    <t>대만</t>
  </si>
  <si>
    <t>안평</t>
  </si>
  <si>
    <t>생산</t>
  </si>
  <si>
    <t>반자르마신</t>
  </si>
  <si>
    <t>리마</t>
  </si>
  <si>
    <t>분류</t>
  </si>
  <si>
    <t>라한과</t>
  </si>
  <si>
    <t>라한과</t>
    <phoneticPr fontId="1" type="noConversion"/>
  </si>
  <si>
    <t>두반장</t>
  </si>
  <si>
    <t>두반장</t>
    <phoneticPr fontId="1" type="noConversion"/>
  </si>
  <si>
    <t>메이플 시럽</t>
  </si>
  <si>
    <t>설탕</t>
  </si>
  <si>
    <t>꿀</t>
  </si>
  <si>
    <t>타마린드</t>
  </si>
  <si>
    <t>잼</t>
  </si>
  <si>
    <t>마카오</t>
  </si>
  <si>
    <t>마닐라</t>
  </si>
  <si>
    <t>쿠칭</t>
  </si>
  <si>
    <t>룬</t>
  </si>
  <si>
    <t>화남</t>
  </si>
  <si>
    <t>화남</t>
    <phoneticPr fontId="1" type="noConversion"/>
  </si>
  <si>
    <t>대만</t>
    <phoneticPr fontId="1" type="noConversion"/>
  </si>
  <si>
    <t>주류</t>
  </si>
  <si>
    <t>주류</t>
    <phoneticPr fontId="1" type="noConversion"/>
  </si>
  <si>
    <t>데킬라</t>
  </si>
  <si>
    <t>브랜디</t>
  </si>
  <si>
    <t>위스키</t>
  </si>
  <si>
    <t>진</t>
  </si>
  <si>
    <t>후르츠 브랜디</t>
  </si>
  <si>
    <t>문화권</t>
    <phoneticPr fontId="1" type="noConversion"/>
  </si>
  <si>
    <t>교역품</t>
    <phoneticPr fontId="1" type="noConversion"/>
  </si>
  <si>
    <t>남만 교역품 문화별 판매 시세표</t>
    <phoneticPr fontId="1" type="noConversion"/>
  </si>
  <si>
    <t>북유럽</t>
  </si>
  <si>
    <t>북유럽</t>
    <phoneticPr fontId="1" type="noConversion"/>
  </si>
  <si>
    <t>독일</t>
    <phoneticPr fontId="1" type="noConversion"/>
  </si>
  <si>
    <t>브리튼</t>
    <phoneticPr fontId="1" type="noConversion"/>
  </si>
  <si>
    <t>네덜란드</t>
    <phoneticPr fontId="1" type="noConversion"/>
  </si>
  <si>
    <t>프랑스 북부</t>
    <phoneticPr fontId="1" type="noConversion"/>
  </si>
  <si>
    <t>이베리아</t>
    <phoneticPr fontId="1" type="noConversion"/>
  </si>
  <si>
    <t>이탈리아/프랑스</t>
    <phoneticPr fontId="1" type="noConversion"/>
  </si>
  <si>
    <t>발칸</t>
    <phoneticPr fontId="1" type="noConversion"/>
  </si>
  <si>
    <t>서아시아</t>
    <phoneticPr fontId="1" type="noConversion"/>
  </si>
  <si>
    <t>터키</t>
    <phoneticPr fontId="1" type="noConversion"/>
  </si>
  <si>
    <t>조선</t>
  </si>
  <si>
    <t>조선</t>
    <phoneticPr fontId="1" type="noConversion"/>
  </si>
  <si>
    <t>기호품</t>
  </si>
  <si>
    <t>기호품</t>
    <phoneticPr fontId="1" type="noConversion"/>
  </si>
  <si>
    <t>담배</t>
  </si>
  <si>
    <t>금침화</t>
  </si>
  <si>
    <t>금침화</t>
    <phoneticPr fontId="1" type="noConversion"/>
  </si>
  <si>
    <t>중국차</t>
  </si>
  <si>
    <t>중국차</t>
    <phoneticPr fontId="1" type="noConversion"/>
  </si>
  <si>
    <t>애옥</t>
  </si>
  <si>
    <t>애옥</t>
    <phoneticPr fontId="1" type="noConversion"/>
  </si>
  <si>
    <t>치클</t>
  </si>
  <si>
    <t>파인애플</t>
  </si>
  <si>
    <t>커피</t>
  </si>
  <si>
    <t>홍차</t>
  </si>
  <si>
    <t>단수이</t>
  </si>
  <si>
    <t>향신료</t>
  </si>
  <si>
    <t>향신료</t>
    <phoneticPr fontId="1" type="noConversion"/>
  </si>
  <si>
    <t>고추</t>
  </si>
  <si>
    <t>샤프란</t>
  </si>
  <si>
    <t>유자</t>
  </si>
  <si>
    <t>유자</t>
    <phoneticPr fontId="1" type="noConversion"/>
  </si>
  <si>
    <t>마늘</t>
  </si>
  <si>
    <t>생강</t>
  </si>
  <si>
    <t>일본</t>
  </si>
  <si>
    <t>일본</t>
    <phoneticPr fontId="1" type="noConversion"/>
  </si>
  <si>
    <t>아카풀코</t>
  </si>
  <si>
    <t>말라가</t>
  </si>
  <si>
    <t>지아딘</t>
  </si>
  <si>
    <t>캘리컷, 고어, 자메이카</t>
  </si>
  <si>
    <t>섬유</t>
  </si>
  <si>
    <t>섬유</t>
    <phoneticPr fontId="1" type="noConversion"/>
  </si>
  <si>
    <t>등심초</t>
  </si>
  <si>
    <t>등심초</t>
    <phoneticPr fontId="1" type="noConversion"/>
  </si>
  <si>
    <t>사슴가죽</t>
  </si>
  <si>
    <t>모시</t>
  </si>
  <si>
    <t>모시</t>
    <phoneticPr fontId="1" type="noConversion"/>
  </si>
  <si>
    <t>생사</t>
  </si>
  <si>
    <t>모피</t>
  </si>
  <si>
    <t>산양모</t>
  </si>
  <si>
    <t>피혁</t>
  </si>
  <si>
    <t>낙타모</t>
  </si>
  <si>
    <t>나가사키</t>
  </si>
  <si>
    <t>직물</t>
  </si>
  <si>
    <t>직물</t>
    <phoneticPr fontId="1" type="noConversion"/>
  </si>
  <si>
    <t>중국 양탄자</t>
  </si>
  <si>
    <t>일본 비단</t>
  </si>
  <si>
    <t>당 편사</t>
  </si>
  <si>
    <t>빈가타</t>
  </si>
  <si>
    <t>페르시아 융단</t>
  </si>
  <si>
    <t>터키 융단</t>
  </si>
  <si>
    <t>다마스크 직물</t>
  </si>
  <si>
    <t>고블랭 직물</t>
  </si>
  <si>
    <t>타프타</t>
  </si>
  <si>
    <t>조젯</t>
  </si>
  <si>
    <t>공단</t>
  </si>
  <si>
    <t>교역품명</t>
  </si>
  <si>
    <t>명산인정</t>
  </si>
  <si>
    <t>가치</t>
  </si>
  <si>
    <t>필요공헌도</t>
  </si>
  <si>
    <t>추천구입항구</t>
  </si>
  <si>
    <t>메이플시럽</t>
  </si>
  <si>
    <t>하바나, 자메이카</t>
  </si>
  <si>
    <t>파란고추</t>
  </si>
  <si>
    <t>중국</t>
  </si>
  <si>
    <t>호르무즈, 바스라, 인도생산</t>
  </si>
  <si>
    <t>이스탄불, 카파, 인도생산</t>
  </si>
  <si>
    <t>베이루트</t>
  </si>
  <si>
    <t>칼레, 카옌</t>
  </si>
  <si>
    <t>인도생산</t>
  </si>
  <si>
    <t>베네치아, 보르도</t>
  </si>
  <si>
    <t>베네치아, 마르세이유, 인도생산</t>
  </si>
  <si>
    <t>염료</t>
  </si>
  <si>
    <t>강달소라</t>
  </si>
  <si>
    <t>고어, 툼베스, 자메이카</t>
  </si>
  <si>
    <t>나탈인디고</t>
  </si>
  <si>
    <t>길개지</t>
  </si>
  <si>
    <t>페르시안베리</t>
  </si>
  <si>
    <t>바스라</t>
  </si>
  <si>
    <t>워드</t>
  </si>
  <si>
    <t>라구사</t>
  </si>
  <si>
    <t>망고스틴</t>
  </si>
  <si>
    <t>파타니</t>
  </si>
  <si>
    <t>귀금속</t>
  </si>
  <si>
    <t>백금</t>
  </si>
  <si>
    <t>나탈</t>
  </si>
  <si>
    <t>사금</t>
  </si>
  <si>
    <t>케이프타운, 산후안, 자메이카</t>
  </si>
  <si>
    <t>금</t>
  </si>
  <si>
    <t>은</t>
  </si>
  <si>
    <t>운남 은</t>
  </si>
  <si>
    <t>사마 은</t>
  </si>
  <si>
    <t>진과스 금</t>
  </si>
  <si>
    <t>백자광석</t>
  </si>
  <si>
    <t>초석</t>
  </si>
  <si>
    <t>마술리파탐</t>
  </si>
  <si>
    <t>동광석</t>
  </si>
  <si>
    <t>철광석</t>
  </si>
  <si>
    <t>테르나테</t>
  </si>
  <si>
    <t>진사</t>
  </si>
  <si>
    <t>알제</t>
  </si>
  <si>
    <t>주석</t>
  </si>
  <si>
    <t>로프부리, 말라카</t>
  </si>
  <si>
    <t>향료</t>
  </si>
  <si>
    <t>당목향</t>
  </si>
  <si>
    <t>시에라리온</t>
  </si>
  <si>
    <t>사향</t>
  </si>
  <si>
    <t>캘리컷, 코친</t>
  </si>
  <si>
    <t>자스민</t>
  </si>
  <si>
    <t>고어</t>
  </si>
  <si>
    <t>시베트</t>
  </si>
  <si>
    <t>세이라</t>
  </si>
  <si>
    <t>용연향</t>
  </si>
  <si>
    <t>소코트라, 아덴</t>
  </si>
  <si>
    <t>장미</t>
  </si>
  <si>
    <t>칼레, 트레비존드, 피사</t>
  </si>
  <si>
    <t>백단</t>
  </si>
  <si>
    <t>침향</t>
  </si>
  <si>
    <t>유향</t>
  </si>
  <si>
    <t>소코트라</t>
  </si>
  <si>
    <t>패츌리</t>
  </si>
  <si>
    <t>용뇌</t>
  </si>
  <si>
    <t>잠비</t>
  </si>
  <si>
    <t>잉카로즈</t>
  </si>
  <si>
    <t>툼베스</t>
  </si>
  <si>
    <t>토르마린</t>
  </si>
  <si>
    <t>사파이어</t>
  </si>
  <si>
    <t>캘리컷, 실론</t>
  </si>
  <si>
    <t>핑크 다이아몬드</t>
  </si>
  <si>
    <t>핀자라</t>
  </si>
  <si>
    <t>에메랄드</t>
  </si>
  <si>
    <t>툼베스, 카라카스, 코친, 길개지</t>
  </si>
  <si>
    <t>루비</t>
  </si>
  <si>
    <t>실론, 페구</t>
  </si>
  <si>
    <t>다이아몬드</t>
  </si>
  <si>
    <t>케이프타운, 루안다, 아비장</t>
  </si>
  <si>
    <t>석류석</t>
  </si>
  <si>
    <t>몽펠리에, 길개지</t>
  </si>
  <si>
    <t>캣아이</t>
  </si>
  <si>
    <t>마술리파탐, 퐁디셰리</t>
  </si>
  <si>
    <t>진주</t>
  </si>
  <si>
    <t>상투메, 마닐라, 잠비, 페구</t>
  </si>
  <si>
    <t>상아</t>
  </si>
  <si>
    <t>소팔라, 잠비</t>
  </si>
  <si>
    <t>가축</t>
  </si>
  <si>
    <t>물소</t>
  </si>
  <si>
    <t>당나귀</t>
  </si>
  <si>
    <t>알파카</t>
  </si>
  <si>
    <t>소</t>
  </si>
  <si>
    <t>염소</t>
  </si>
  <si>
    <t>양</t>
  </si>
  <si>
    <t>오리</t>
  </si>
  <si>
    <t>자카르타</t>
  </si>
  <si>
    <t>무기류</t>
  </si>
  <si>
    <t>다마스커스 소드</t>
  </si>
  <si>
    <t>서양갑옷</t>
  </si>
  <si>
    <t>런던, 길개지</t>
  </si>
  <si>
    <t>양손검</t>
  </si>
  <si>
    <t>플리머스, 동남아 생산</t>
  </si>
  <si>
    <t>일본도</t>
  </si>
  <si>
    <t>사카이</t>
  </si>
  <si>
    <t>덩굴 갑옷</t>
  </si>
  <si>
    <t>한손검</t>
  </si>
  <si>
    <t>바르셀로나, 동남아 생산</t>
  </si>
  <si>
    <t>곡도</t>
  </si>
  <si>
    <t>무스카트</t>
  </si>
  <si>
    <t>크로스보우</t>
  </si>
  <si>
    <t>피사</t>
  </si>
  <si>
    <t>단검</t>
  </si>
  <si>
    <t>장궁</t>
  </si>
  <si>
    <t>리가</t>
  </si>
  <si>
    <t>총포류</t>
  </si>
  <si>
    <t>머스켓총</t>
  </si>
  <si>
    <t>세비야, 바르셀로나</t>
  </si>
  <si>
    <t>화승총</t>
  </si>
  <si>
    <t>세비야</t>
  </si>
  <si>
    <t>대포</t>
  </si>
  <si>
    <t>포탄</t>
  </si>
  <si>
    <t>암보이나</t>
  </si>
  <si>
    <t>화약</t>
  </si>
  <si>
    <t>바르셀로나, 알렉산드리아</t>
  </si>
  <si>
    <t>고대 미술품</t>
  </si>
  <si>
    <t>제노바, 아테네</t>
  </si>
  <si>
    <t>면죽 연화</t>
  </si>
  <si>
    <t>중경, 낙산대불</t>
  </si>
  <si>
    <t>대리석상</t>
  </si>
  <si>
    <t>피사, 아테네</t>
  </si>
  <si>
    <t>중국화</t>
  </si>
  <si>
    <t>낙산대불</t>
  </si>
  <si>
    <t>유채화</t>
  </si>
  <si>
    <t>베네치아, 앤트워프, 길개지</t>
  </si>
  <si>
    <t>석상</t>
  </si>
  <si>
    <t>목상</t>
  </si>
  <si>
    <t>루안다, 디우, 산토도밍고</t>
  </si>
  <si>
    <t>공업품</t>
  </si>
  <si>
    <t>강철</t>
  </si>
  <si>
    <t>동남아 생산</t>
  </si>
  <si>
    <t>철재</t>
  </si>
  <si>
    <t>동</t>
  </si>
  <si>
    <t>사마라이</t>
  </si>
  <si>
    <t>석탄</t>
  </si>
  <si>
    <t>납</t>
  </si>
  <si>
    <t>대리석</t>
  </si>
  <si>
    <t>아테네</t>
  </si>
  <si>
    <t>흑단</t>
  </si>
  <si>
    <t>브루나이</t>
  </si>
  <si>
    <t>유황</t>
  </si>
  <si>
    <t>양피지</t>
  </si>
  <si>
    <t>유리알</t>
  </si>
  <si>
    <t>암스테르담, 피사</t>
  </si>
  <si>
    <t>보석세공</t>
  </si>
  <si>
    <t>함부르크, 나폴리</t>
  </si>
  <si>
    <t>오수</t>
  </si>
  <si>
    <t>항주</t>
  </si>
  <si>
    <t>호필</t>
  </si>
  <si>
    <t>천주</t>
  </si>
  <si>
    <t>유리세공</t>
  </si>
  <si>
    <t>나폴리, 더블린</t>
  </si>
  <si>
    <t>은세공</t>
  </si>
  <si>
    <t>제노바</t>
  </si>
  <si>
    <t>은식기</t>
  </si>
  <si>
    <t>가는끈</t>
  </si>
  <si>
    <t>고급의류</t>
  </si>
  <si>
    <t>제노바, 앤트워프, 칼레</t>
  </si>
  <si>
    <t>상아세공</t>
  </si>
  <si>
    <t>툼바가</t>
  </si>
  <si>
    <t>고묵</t>
  </si>
  <si>
    <t>운대산</t>
  </si>
  <si>
    <t>초롱</t>
  </si>
  <si>
    <t>에도</t>
  </si>
  <si>
    <t>의약품</t>
  </si>
  <si>
    <t>동충하초</t>
  </si>
  <si>
    <t>수은제</t>
  </si>
  <si>
    <t>용혈</t>
  </si>
  <si>
    <t>굴조개</t>
  </si>
  <si>
    <t>만드라고라</t>
  </si>
  <si>
    <t>시라쿠사</t>
  </si>
  <si>
    <t>기나피</t>
  </si>
  <si>
    <t>코뿔소뿔</t>
  </si>
  <si>
    <t>아체, 팔렘방</t>
  </si>
  <si>
    <t>몰약</t>
  </si>
  <si>
    <t>알렉산드리아, 벵가지</t>
  </si>
  <si>
    <t>양주 밤</t>
  </si>
  <si>
    <t>한양</t>
  </si>
  <si>
    <t>참다시마</t>
  </si>
  <si>
    <t>산후안, 메리다</t>
  </si>
  <si>
    <t>사탕수수</t>
  </si>
  <si>
    <t>툼베스, 나탈</t>
  </si>
  <si>
    <t>옥수수</t>
  </si>
  <si>
    <t>토마토</t>
  </si>
  <si>
    <t>과테말라</t>
  </si>
  <si>
    <t>발렌시아</t>
  </si>
  <si>
    <t>와인</t>
  </si>
  <si>
    <t>보르도</t>
  </si>
  <si>
    <t>카리브</t>
  </si>
  <si>
    <t>보드카</t>
  </si>
  <si>
    <t>리큐르</t>
  </si>
  <si>
    <t>안동소주</t>
  </si>
  <si>
    <t>대만미주</t>
  </si>
  <si>
    <t>소흥주</t>
  </si>
  <si>
    <t>복분자</t>
  </si>
  <si>
    <t>포항</t>
  </si>
  <si>
    <t>하바나</t>
  </si>
  <si>
    <t>산티아고</t>
  </si>
  <si>
    <t>캘리컷</t>
  </si>
  <si>
    <t>가르다몬</t>
  </si>
  <si>
    <t>코친</t>
  </si>
  <si>
    <t>메이스</t>
  </si>
  <si>
    <t>지아딘, 캘커타, 마술리파탐</t>
  </si>
  <si>
    <t>소팔라, 왕가누이</t>
  </si>
  <si>
    <t>로프부리</t>
  </si>
  <si>
    <t>무스카트, 몸바사</t>
  </si>
  <si>
    <t>중국비단</t>
  </si>
  <si>
    <t>운대산,천주</t>
  </si>
  <si>
    <t>이스탄불, 인도생산</t>
  </si>
  <si>
    <t>인도 생산</t>
  </si>
  <si>
    <t>비단 원단</t>
  </si>
  <si>
    <t>조선 은</t>
  </si>
  <si>
    <t>북투석</t>
  </si>
  <si>
    <t>칼레, 피사, 트레비존드</t>
  </si>
  <si>
    <t>잉카 로즈</t>
  </si>
  <si>
    <t>동권총</t>
  </si>
  <si>
    <t>중국 서화</t>
  </si>
  <si>
    <t>나전칠기</t>
  </si>
  <si>
    <t>면죽연화</t>
  </si>
  <si>
    <t>낙산대불, 중경</t>
  </si>
  <si>
    <t>송백자</t>
  </si>
  <si>
    <t>천주, 항주</t>
  </si>
  <si>
    <t>도자기</t>
  </si>
  <si>
    <t>리스본, 나폴리, 피사</t>
  </si>
  <si>
    <t>금실</t>
  </si>
  <si>
    <t>산호세공</t>
  </si>
  <si>
    <t>산후안</t>
  </si>
  <si>
    <t>등</t>
  </si>
  <si>
    <t>수은</t>
  </si>
  <si>
    <t>디바오</t>
  </si>
  <si>
    <t>중국 서적</t>
  </si>
  <si>
    <t>등 세공</t>
  </si>
  <si>
    <t>서양 서적</t>
  </si>
  <si>
    <t>이스탄불, 리스본</t>
  </si>
  <si>
    <t>백년초</t>
  </si>
  <si>
    <t>부산</t>
  </si>
  <si>
    <t>인삼</t>
  </si>
  <si>
    <t>순무</t>
  </si>
  <si>
    <t>라구사, 트리폴리, 오슬로</t>
  </si>
  <si>
    <t>자메이카</t>
  </si>
  <si>
    <t>청주</t>
  </si>
  <si>
    <t>소주</t>
  </si>
  <si>
    <t>런던</t>
  </si>
  <si>
    <t>암스테르담</t>
  </si>
  <si>
    <t>낭트</t>
  </si>
  <si>
    <t>망고</t>
  </si>
  <si>
    <t>파나마</t>
  </si>
  <si>
    <t>레몬머틀</t>
  </si>
  <si>
    <t>산초</t>
  </si>
  <si>
    <t>중국 비단</t>
  </si>
  <si>
    <t>페르시안 베리</t>
  </si>
  <si>
    <t>청룡도</t>
  </si>
  <si>
    <t>대도</t>
  </si>
  <si>
    <t>단안총</t>
  </si>
  <si>
    <t>타네가시마 총</t>
  </si>
  <si>
    <t>투척 폭탄</t>
  </si>
  <si>
    <t>일본화</t>
  </si>
  <si>
    <t>가는 끈</t>
  </si>
  <si>
    <t>일본 서적</t>
  </si>
  <si>
    <t>살구씨</t>
  </si>
  <si>
    <t>이스탄불</t>
  </si>
  <si>
    <t>알파카 고기</t>
  </si>
  <si>
    <t>사탕무</t>
  </si>
  <si>
    <t>단치히, 르아브르</t>
  </si>
  <si>
    <t>악어고기</t>
  </si>
  <si>
    <t>올리브유</t>
  </si>
  <si>
    <t>피시 소스</t>
  </si>
  <si>
    <t>말린 살구</t>
  </si>
  <si>
    <t>케이프타운</t>
  </si>
  <si>
    <t>헤이즐넛</t>
  </si>
  <si>
    <t>마카다미아넛트</t>
  </si>
  <si>
    <t>카카두</t>
  </si>
  <si>
    <t>피스타치오</t>
  </si>
  <si>
    <t>도파르</t>
  </si>
  <si>
    <t>커민</t>
  </si>
  <si>
    <t>베르가못</t>
  </si>
  <si>
    <t>오레가노</t>
  </si>
  <si>
    <t>팔마, 라구사</t>
  </si>
  <si>
    <t>계피</t>
  </si>
  <si>
    <t>팔렘방, 반자르마신</t>
  </si>
  <si>
    <t>육두구</t>
  </si>
  <si>
    <t>호피</t>
  </si>
  <si>
    <t>모직 원단</t>
  </si>
  <si>
    <t>쇼로우</t>
  </si>
  <si>
    <t>오배자</t>
  </si>
  <si>
    <t>대만 사파이어</t>
  </si>
  <si>
    <t>비취</t>
  </si>
  <si>
    <t>페구</t>
  </si>
  <si>
    <t>하석</t>
  </si>
  <si>
    <t>왕가누이</t>
  </si>
  <si>
    <t>리가, 단치히</t>
  </si>
  <si>
    <t>칠기</t>
  </si>
  <si>
    <t>고급가구</t>
  </si>
  <si>
    <t>조선 서적</t>
  </si>
  <si>
    <t>마카</t>
  </si>
  <si>
    <t>노니</t>
  </si>
  <si>
    <t>벨라돈나</t>
  </si>
  <si>
    <t>참다시마</t>
    <phoneticPr fontId="1" type="noConversion"/>
  </si>
  <si>
    <t>산초 된장</t>
    <phoneticPr fontId="1" type="noConversion"/>
  </si>
  <si>
    <t>한우</t>
    <phoneticPr fontId="1" type="noConversion"/>
  </si>
  <si>
    <t>인삼</t>
    <phoneticPr fontId="1" type="noConversion"/>
  </si>
  <si>
    <t>조선 서적</t>
    <phoneticPr fontId="1" type="noConversion"/>
  </si>
  <si>
    <t>안동소주</t>
    <phoneticPr fontId="1" type="noConversion"/>
  </si>
  <si>
    <t>자근</t>
    <phoneticPr fontId="1" type="noConversion"/>
  </si>
  <si>
    <t>맥반석</t>
    <phoneticPr fontId="1" type="noConversion"/>
  </si>
  <si>
    <t>한지</t>
    <phoneticPr fontId="1" type="noConversion"/>
  </si>
  <si>
    <t>조선차</t>
    <phoneticPr fontId="1" type="noConversion"/>
  </si>
  <si>
    <t>호피</t>
    <phoneticPr fontId="1" type="noConversion"/>
  </si>
  <si>
    <t>명주</t>
    <phoneticPr fontId="1" type="noConversion"/>
  </si>
  <si>
    <t>대도</t>
    <phoneticPr fontId="1" type="noConversion"/>
  </si>
  <si>
    <t>투척 폭탄</t>
    <phoneticPr fontId="1" type="noConversion"/>
  </si>
  <si>
    <t>고려청자</t>
    <phoneticPr fontId="1" type="noConversion"/>
  </si>
  <si>
    <t>나전칠기</t>
    <phoneticPr fontId="1" type="noConversion"/>
  </si>
  <si>
    <t>조선 은</t>
    <phoneticPr fontId="1" type="noConversion"/>
  </si>
  <si>
    <t>진달래</t>
    <phoneticPr fontId="1" type="noConversion"/>
  </si>
  <si>
    <t>호안석</t>
    <phoneticPr fontId="1" type="noConversion"/>
  </si>
  <si>
    <t>복분자</t>
    <phoneticPr fontId="1" type="noConversion"/>
  </si>
  <si>
    <t>양주 밤</t>
    <phoneticPr fontId="1" type="noConversion"/>
  </si>
  <si>
    <t>백년초</t>
    <phoneticPr fontId="1" type="noConversion"/>
  </si>
  <si>
    <t>산초</t>
    <phoneticPr fontId="1" type="noConversion"/>
  </si>
  <si>
    <t>북아프리카</t>
    <phoneticPr fontId="1" type="noConversion"/>
  </si>
  <si>
    <t>서아프리카</t>
    <phoneticPr fontId="1" type="noConversion"/>
  </si>
  <si>
    <t>동아프리카</t>
    <phoneticPr fontId="1" type="noConversion"/>
  </si>
  <si>
    <t>아랍</t>
    <phoneticPr fontId="1" type="noConversion"/>
  </si>
  <si>
    <t>페르시아</t>
    <phoneticPr fontId="1" type="noConversion"/>
  </si>
  <si>
    <t>인도</t>
    <phoneticPr fontId="1" type="noConversion"/>
  </si>
  <si>
    <t>대서양</t>
    <phoneticPr fontId="1" type="noConversion"/>
  </si>
  <si>
    <t>북미</t>
    <phoneticPr fontId="1" type="noConversion"/>
  </si>
  <si>
    <t>카리브 해</t>
    <phoneticPr fontId="1" type="noConversion"/>
  </si>
  <si>
    <t>중남미 동해안</t>
    <phoneticPr fontId="1" type="noConversion"/>
  </si>
  <si>
    <t>인도차이나</t>
    <phoneticPr fontId="1" type="noConversion"/>
  </si>
  <si>
    <t>동남아시아</t>
    <phoneticPr fontId="1" type="noConversion"/>
  </si>
  <si>
    <t>오세아니아</t>
    <phoneticPr fontId="1" type="noConversion"/>
  </si>
  <si>
    <t>브리튼 섬</t>
    <phoneticPr fontId="1" type="noConversion"/>
  </si>
  <si>
    <t>중남미서해안</t>
    <phoneticPr fontId="1" type="noConversion"/>
  </si>
  <si>
    <t>청주</t>
    <phoneticPr fontId="1" type="noConversion"/>
  </si>
  <si>
    <t>소바</t>
    <phoneticPr fontId="1" type="noConversion"/>
  </si>
  <si>
    <t>멧돼지</t>
    <phoneticPr fontId="1" type="noConversion"/>
  </si>
  <si>
    <t>간장</t>
    <phoneticPr fontId="1" type="noConversion"/>
  </si>
  <si>
    <t>가지</t>
    <phoneticPr fontId="1" type="noConversion"/>
  </si>
  <si>
    <t>치자나무</t>
    <phoneticPr fontId="1" type="noConversion"/>
  </si>
  <si>
    <t>붓꽃</t>
    <phoneticPr fontId="1" type="noConversion"/>
  </si>
  <si>
    <t>오배자</t>
    <phoneticPr fontId="1" type="noConversion"/>
  </si>
  <si>
    <t>서진 직물</t>
    <phoneticPr fontId="1" type="noConversion"/>
  </si>
  <si>
    <t xml:space="preserve">사마 은 </t>
    <phoneticPr fontId="1" type="noConversion"/>
  </si>
  <si>
    <t>백자광석</t>
    <phoneticPr fontId="1" type="noConversion"/>
  </si>
  <si>
    <t>자수정</t>
    <phoneticPr fontId="1" type="noConversion"/>
  </si>
  <si>
    <t>칠기</t>
    <phoneticPr fontId="1" type="noConversion"/>
  </si>
  <si>
    <t>가는 끈</t>
    <phoneticPr fontId="1" type="noConversion"/>
  </si>
  <si>
    <t>일본화</t>
    <phoneticPr fontId="1" type="noConversion"/>
  </si>
  <si>
    <t>일본 서적</t>
    <phoneticPr fontId="1" type="noConversion"/>
  </si>
  <si>
    <t>초롱</t>
    <phoneticPr fontId="1" type="noConversion"/>
  </si>
  <si>
    <t>일본도</t>
    <phoneticPr fontId="1" type="noConversion"/>
  </si>
  <si>
    <t>타네가시마 총</t>
    <phoneticPr fontId="1" type="noConversion"/>
  </si>
  <si>
    <t>화지</t>
    <phoneticPr fontId="1" type="noConversion"/>
  </si>
  <si>
    <t>숭어알 젓갈</t>
    <phoneticPr fontId="1" type="noConversion"/>
  </si>
  <si>
    <t>물소</t>
    <phoneticPr fontId="1" type="noConversion"/>
  </si>
  <si>
    <t>대만 미주</t>
    <phoneticPr fontId="1" type="noConversion"/>
  </si>
  <si>
    <t>사다장</t>
    <phoneticPr fontId="1" type="noConversion"/>
  </si>
  <si>
    <t>홍두</t>
    <phoneticPr fontId="1" type="noConversion"/>
  </si>
  <si>
    <t>굴조개</t>
    <phoneticPr fontId="1" type="noConversion"/>
  </si>
  <si>
    <t>사슴 가죽</t>
    <phoneticPr fontId="1" type="noConversion"/>
  </si>
  <si>
    <t>쇼로우</t>
    <phoneticPr fontId="1" type="noConversion"/>
  </si>
  <si>
    <t>해당화</t>
    <phoneticPr fontId="1" type="noConversion"/>
  </si>
  <si>
    <t>마직물</t>
    <phoneticPr fontId="1" type="noConversion"/>
  </si>
  <si>
    <t>진과스 금</t>
    <phoneticPr fontId="1" type="noConversion"/>
  </si>
  <si>
    <t>북투석</t>
    <phoneticPr fontId="1" type="noConversion"/>
  </si>
  <si>
    <t>대만 사파이어</t>
    <phoneticPr fontId="1" type="noConversion"/>
  </si>
  <si>
    <t>각 세공</t>
    <phoneticPr fontId="1" type="noConversion"/>
  </si>
  <si>
    <t>대만 목각</t>
    <phoneticPr fontId="1" type="noConversion"/>
  </si>
  <si>
    <t>등 세공</t>
    <phoneticPr fontId="1" type="noConversion"/>
  </si>
  <si>
    <t>덩굴 갑옷</t>
    <phoneticPr fontId="1" type="noConversion"/>
  </si>
  <si>
    <t>동권총</t>
    <phoneticPr fontId="1" type="noConversion"/>
  </si>
  <si>
    <t>등</t>
    <phoneticPr fontId="1" type="noConversion"/>
  </si>
  <si>
    <t>소홍주</t>
    <phoneticPr fontId="1" type="noConversion"/>
  </si>
  <si>
    <t>중화면</t>
    <phoneticPr fontId="1" type="noConversion"/>
  </si>
  <si>
    <t>당나귀</t>
    <phoneticPr fontId="1" type="noConversion"/>
  </si>
  <si>
    <t>스타아니스</t>
    <phoneticPr fontId="1" type="noConversion"/>
  </si>
  <si>
    <t>동충하초</t>
    <phoneticPr fontId="1" type="noConversion"/>
  </si>
  <si>
    <t>파초</t>
    <phoneticPr fontId="1" type="noConversion"/>
  </si>
  <si>
    <t>로카오</t>
    <phoneticPr fontId="1" type="noConversion"/>
  </si>
  <si>
    <t>금목서</t>
    <phoneticPr fontId="1" type="noConversion"/>
  </si>
  <si>
    <t>중국비단</t>
    <phoneticPr fontId="1" type="noConversion"/>
  </si>
  <si>
    <t>운남 은</t>
    <phoneticPr fontId="1" type="noConversion"/>
  </si>
  <si>
    <t>적동광</t>
    <phoneticPr fontId="1" type="noConversion"/>
  </si>
  <si>
    <t>양지백옥</t>
    <phoneticPr fontId="1" type="noConversion"/>
  </si>
  <si>
    <t>송백자</t>
    <phoneticPr fontId="1" type="noConversion"/>
  </si>
  <si>
    <t>호필</t>
    <phoneticPr fontId="1" type="noConversion"/>
  </si>
  <si>
    <t>오수</t>
    <phoneticPr fontId="1" type="noConversion"/>
  </si>
  <si>
    <t>중국 서화</t>
    <phoneticPr fontId="1" type="noConversion"/>
  </si>
  <si>
    <t>면죽연화</t>
    <phoneticPr fontId="1" type="noConversion"/>
  </si>
  <si>
    <t>중국 서적</t>
    <phoneticPr fontId="1" type="noConversion"/>
  </si>
  <si>
    <t>고묵</t>
    <phoneticPr fontId="1" type="noConversion"/>
  </si>
  <si>
    <t>청룡도</t>
    <phoneticPr fontId="1" type="noConversion"/>
  </si>
  <si>
    <t>단안총</t>
    <phoneticPr fontId="1" type="noConversion"/>
  </si>
  <si>
    <t>대나무</t>
    <phoneticPr fontId="1" type="noConversion"/>
  </si>
  <si>
    <t>상태이상</t>
  </si>
  <si>
    <t>발생시 재고의 변화</t>
  </si>
  <si>
    <t>거래시 보너스 획득 물품</t>
  </si>
  <si>
    <t>전쟁</t>
  </si>
  <si>
    <t>모든 분류 재고 -50</t>
  </si>
  <si>
    <t>전염병</t>
  </si>
  <si>
    <t>식료,가축,의약,섬유, 직물 -20</t>
  </si>
  <si>
    <t>기호</t>
  </si>
  <si>
    <t>가뭄</t>
  </si>
  <si>
    <t>식료,가축,향신료,향료,기호,주류 -30</t>
  </si>
  <si>
    <t>수해</t>
  </si>
  <si>
    <t>식료품, 섬유,염료,조미료 -10</t>
  </si>
  <si>
    <t>냉해</t>
  </si>
  <si>
    <t>식료품, 섬유, 염료, 조미료 -10</t>
  </si>
  <si>
    <t>조선특수</t>
  </si>
  <si>
    <t>섬유, 직물, 광석, 총포, 공업, 주류 -10</t>
  </si>
  <si>
    <t>축제</t>
  </si>
  <si>
    <t>주류, 식료,기호,공예,직물 재고 -20</t>
  </si>
  <si>
    <t>불경기</t>
  </si>
  <si>
    <t>모든 분류 재고 +10</t>
  </si>
  <si>
    <t>없음</t>
  </si>
  <si>
    <t>호경기</t>
  </si>
  <si>
    <t>모든 분류 재고 -10</t>
  </si>
  <si>
    <t>모두</t>
  </si>
  <si>
    <t>이탈리아</t>
    <phoneticPr fontId="1" type="noConversion"/>
  </si>
  <si>
    <t>북프랑스</t>
    <phoneticPr fontId="1" type="noConversion"/>
  </si>
  <si>
    <t>교역품 종류</t>
    <phoneticPr fontId="1" type="noConversion"/>
  </si>
  <si>
    <t>가축</t>
    <phoneticPr fontId="1" type="noConversion"/>
  </si>
  <si>
    <t>의약품</t>
    <phoneticPr fontId="1" type="noConversion"/>
  </si>
  <si>
    <t>잡화</t>
    <phoneticPr fontId="1" type="noConversion"/>
  </si>
  <si>
    <t>염료</t>
    <phoneticPr fontId="1" type="noConversion"/>
  </si>
  <si>
    <t>광석</t>
    <phoneticPr fontId="1" type="noConversion"/>
  </si>
  <si>
    <t>공업품</t>
    <phoneticPr fontId="1" type="noConversion"/>
  </si>
  <si>
    <t>무기류</t>
    <phoneticPr fontId="1" type="noConversion"/>
  </si>
  <si>
    <t>총포류</t>
    <phoneticPr fontId="1" type="noConversion"/>
  </si>
  <si>
    <t>미술품</t>
    <phoneticPr fontId="1" type="noConversion"/>
  </si>
  <si>
    <t>공예품</t>
    <phoneticPr fontId="1" type="noConversion"/>
  </si>
  <si>
    <t>귀금속</t>
    <phoneticPr fontId="1" type="noConversion"/>
  </si>
  <si>
    <t>향료</t>
    <phoneticPr fontId="1" type="noConversion"/>
  </si>
  <si>
    <t>보석</t>
    <phoneticPr fontId="1" type="noConversion"/>
  </si>
  <si>
    <t>가져갈 교역품</t>
    <phoneticPr fontId="1" type="noConversion"/>
  </si>
  <si>
    <t>교역품명</t>
    <phoneticPr fontId="1" type="noConversion"/>
  </si>
  <si>
    <t>명산인정</t>
    <phoneticPr fontId="1" type="noConversion"/>
  </si>
  <si>
    <t>가치</t>
    <phoneticPr fontId="1" type="noConversion"/>
  </si>
  <si>
    <t>필요공헌도</t>
    <phoneticPr fontId="1" type="noConversion"/>
  </si>
  <si>
    <t>추천구입항구</t>
    <phoneticPr fontId="1" type="noConversion"/>
  </si>
  <si>
    <t>남만문화권</t>
    <phoneticPr fontId="1" type="noConversion"/>
  </si>
  <si>
    <t>카리브</t>
    <phoneticPr fontId="1" type="noConversion"/>
  </si>
  <si>
    <t xml:space="preserve"> </t>
    <phoneticPr fontId="1" type="noConversion"/>
  </si>
  <si>
    <t>남만 순위</t>
    <phoneticPr fontId="1" type="noConversion"/>
  </si>
  <si>
    <t>전체 남만가격</t>
    <phoneticPr fontId="1" type="noConversion"/>
  </si>
  <si>
    <t>북유럽1</t>
    <phoneticPr fontId="1" type="noConversion"/>
  </si>
  <si>
    <t>북유럽2</t>
    <phoneticPr fontId="1" type="noConversion"/>
  </si>
  <si>
    <t>북유럽3</t>
    <phoneticPr fontId="1" type="noConversion"/>
  </si>
  <si>
    <t>북유럽4</t>
    <phoneticPr fontId="1" type="noConversion"/>
  </si>
  <si>
    <t>북유럽5</t>
  </si>
  <si>
    <t>북유럽6</t>
  </si>
  <si>
    <t>북유럽7</t>
  </si>
  <si>
    <t>북유럽8</t>
  </si>
  <si>
    <t>북유럽9</t>
  </si>
  <si>
    <t>북유럽10</t>
  </si>
  <si>
    <t>독일1</t>
    <phoneticPr fontId="1" type="noConversion"/>
  </si>
  <si>
    <t>독일2</t>
    <phoneticPr fontId="1" type="noConversion"/>
  </si>
  <si>
    <t>독일3</t>
  </si>
  <si>
    <t>독일4</t>
  </si>
  <si>
    <t>독일5</t>
  </si>
  <si>
    <t>독일6</t>
  </si>
  <si>
    <t>독일7</t>
  </si>
  <si>
    <t>독일8</t>
  </si>
  <si>
    <t>독일9</t>
  </si>
  <si>
    <t>독일10</t>
  </si>
  <si>
    <t>네덜란드1</t>
    <phoneticPr fontId="1" type="noConversion"/>
  </si>
  <si>
    <t>네덜란드2</t>
    <phoneticPr fontId="1" type="noConversion"/>
  </si>
  <si>
    <t>네덜란드3</t>
  </si>
  <si>
    <t>네덜란드4</t>
  </si>
  <si>
    <t>네덜란드5</t>
  </si>
  <si>
    <t>네덜란드6</t>
  </si>
  <si>
    <t>네덜란드7</t>
  </si>
  <si>
    <t>네덜란드8</t>
  </si>
  <si>
    <t>네덜란드9</t>
  </si>
  <si>
    <t>네덜란드10</t>
  </si>
  <si>
    <t>브리튼 섬1</t>
    <phoneticPr fontId="1" type="noConversion"/>
  </si>
  <si>
    <t>브리튼 섬2</t>
    <phoneticPr fontId="1" type="noConversion"/>
  </si>
  <si>
    <t>브리튼 섬3</t>
  </si>
  <si>
    <t>브리튼 섬4</t>
  </si>
  <si>
    <t>브리튼 섬5</t>
  </si>
  <si>
    <t>브리튼 섬6</t>
  </si>
  <si>
    <t>브리튼 섬7</t>
  </si>
  <si>
    <t>브리튼 섬8</t>
  </si>
  <si>
    <t>브리튼 섬9</t>
  </si>
  <si>
    <t>브리튼 섬10</t>
  </si>
  <si>
    <t>프랑스 북부1</t>
    <phoneticPr fontId="1" type="noConversion"/>
  </si>
  <si>
    <t>프랑스 북부2</t>
    <phoneticPr fontId="1" type="noConversion"/>
  </si>
  <si>
    <t>프랑스 북부3</t>
  </si>
  <si>
    <t>프랑스 북부4</t>
  </si>
  <si>
    <t>프랑스 북부5</t>
  </si>
  <si>
    <t>프랑스 북부6</t>
  </si>
  <si>
    <t>프랑스 북부7</t>
  </si>
  <si>
    <t>프랑스 북부8</t>
  </si>
  <si>
    <t>프랑스 북부9</t>
  </si>
  <si>
    <t>프랑스 북부10</t>
  </si>
  <si>
    <t>이베리아1</t>
    <phoneticPr fontId="1" type="noConversion"/>
  </si>
  <si>
    <t>이베리아2</t>
    <phoneticPr fontId="1" type="noConversion"/>
  </si>
  <si>
    <t>이베리아3</t>
  </si>
  <si>
    <t>이베리아4</t>
  </si>
  <si>
    <t>이베리아5</t>
  </si>
  <si>
    <t>이베리아6</t>
  </si>
  <si>
    <t>이베리아7</t>
  </si>
  <si>
    <t>이베리아8</t>
  </si>
  <si>
    <t>이베리아9</t>
  </si>
  <si>
    <t>이베리아10</t>
  </si>
  <si>
    <t>대만목각</t>
    <phoneticPr fontId="1" type="noConversion"/>
  </si>
  <si>
    <t>이탈리아/프랑스1</t>
    <phoneticPr fontId="1" type="noConversion"/>
  </si>
  <si>
    <t>이탈리아/프랑스2</t>
    <phoneticPr fontId="1" type="noConversion"/>
  </si>
  <si>
    <t>이탈리아/프랑스3</t>
  </si>
  <si>
    <t>이탈리아/프랑스4</t>
  </si>
  <si>
    <t>이탈리아/프랑스5</t>
  </si>
  <si>
    <t>이탈리아/프랑스6</t>
  </si>
  <si>
    <t>이탈리아/프랑스7</t>
  </si>
  <si>
    <t>이탈리아/프랑스8</t>
  </si>
  <si>
    <t>이탈리아/프랑스9</t>
  </si>
  <si>
    <t>이탈리아/프랑스10</t>
  </si>
  <si>
    <t>중국서화</t>
    <phoneticPr fontId="1" type="noConversion"/>
  </si>
  <si>
    <t>발칸1</t>
    <phoneticPr fontId="1" type="noConversion"/>
  </si>
  <si>
    <t>발칸2</t>
    <phoneticPr fontId="1" type="noConversion"/>
  </si>
  <si>
    <t>발칸3</t>
  </si>
  <si>
    <t>발칸4</t>
  </si>
  <si>
    <t>발칸5</t>
  </si>
  <si>
    <t>발칸6</t>
  </si>
  <si>
    <t>발칸7</t>
  </si>
  <si>
    <t>발칸8</t>
  </si>
  <si>
    <t>발칸9</t>
  </si>
  <si>
    <t>발칸10</t>
  </si>
  <si>
    <t>서아시아1</t>
    <phoneticPr fontId="1" type="noConversion"/>
  </si>
  <si>
    <t>서아시아2</t>
    <phoneticPr fontId="1" type="noConversion"/>
  </si>
  <si>
    <t>서아시아3</t>
  </si>
  <si>
    <t>서아시아4</t>
  </si>
  <si>
    <t>서아시아5</t>
  </si>
  <si>
    <t>서아시아6</t>
  </si>
  <si>
    <t>서아시아7</t>
  </si>
  <si>
    <t>서아시아8</t>
  </si>
  <si>
    <t>서아시아9</t>
  </si>
  <si>
    <t>서아시아10</t>
  </si>
  <si>
    <t>터키1</t>
    <phoneticPr fontId="1" type="noConversion"/>
  </si>
  <si>
    <t>터키2</t>
    <phoneticPr fontId="1" type="noConversion"/>
  </si>
  <si>
    <t>터키3</t>
  </si>
  <si>
    <t>터키4</t>
  </si>
  <si>
    <t>터키5</t>
  </si>
  <si>
    <t>터키6</t>
  </si>
  <si>
    <t>터키7</t>
  </si>
  <si>
    <t>터키8</t>
  </si>
  <si>
    <t>터키9</t>
  </si>
  <si>
    <t>터키10</t>
  </si>
  <si>
    <t>북아프리카1</t>
    <phoneticPr fontId="1" type="noConversion"/>
  </si>
  <si>
    <t>북아프리카2</t>
    <phoneticPr fontId="1" type="noConversion"/>
  </si>
  <si>
    <t>북아프리카3</t>
  </si>
  <si>
    <t>북아프리카4</t>
  </si>
  <si>
    <t>북아프리카5</t>
  </si>
  <si>
    <t>북아프리카6</t>
  </si>
  <si>
    <t>북아프리카7</t>
  </si>
  <si>
    <t>북아프리카8</t>
  </si>
  <si>
    <t>북아프리카9</t>
  </si>
  <si>
    <t>북아프리카10</t>
  </si>
  <si>
    <t>서아프리카1</t>
    <phoneticPr fontId="1" type="noConversion"/>
  </si>
  <si>
    <t>서아프리카2</t>
    <phoneticPr fontId="1" type="noConversion"/>
  </si>
  <si>
    <t>서아프리카3</t>
  </si>
  <si>
    <t>서아프리카4</t>
  </si>
  <si>
    <t>서아프리카5</t>
  </si>
  <si>
    <t>서아프리카6</t>
  </si>
  <si>
    <t>서아프리카7</t>
  </si>
  <si>
    <t>서아프리카8</t>
  </si>
  <si>
    <t>서아프리카9</t>
  </si>
  <si>
    <t>서아프리카10</t>
  </si>
  <si>
    <t>동아프리카1</t>
    <phoneticPr fontId="1" type="noConversion"/>
  </si>
  <si>
    <t>동아프리카2</t>
    <phoneticPr fontId="1" type="noConversion"/>
  </si>
  <si>
    <t>동아프리카3</t>
  </si>
  <si>
    <t>동아프리카4</t>
  </si>
  <si>
    <t>동아프리카5</t>
  </si>
  <si>
    <t>동아프리카6</t>
  </si>
  <si>
    <t>동아프리카7</t>
  </si>
  <si>
    <t>동아프리카8</t>
  </si>
  <si>
    <t>동아프리카9</t>
  </si>
  <si>
    <t>동아프리카10</t>
  </si>
  <si>
    <t>아랍1</t>
    <phoneticPr fontId="1" type="noConversion"/>
  </si>
  <si>
    <t>아랍2</t>
    <phoneticPr fontId="1" type="noConversion"/>
  </si>
  <si>
    <t>아랍3</t>
  </si>
  <si>
    <t>아랍4</t>
  </si>
  <si>
    <t>아랍5</t>
  </si>
  <si>
    <t>아랍6</t>
  </si>
  <si>
    <t>아랍7</t>
  </si>
  <si>
    <t>아랍8</t>
  </si>
  <si>
    <t>아랍9</t>
  </si>
  <si>
    <t>아랍10</t>
  </si>
  <si>
    <t>페르시아1</t>
    <phoneticPr fontId="1" type="noConversion"/>
  </si>
  <si>
    <t>페르시아2</t>
    <phoneticPr fontId="1" type="noConversion"/>
  </si>
  <si>
    <t>페르시아3</t>
  </si>
  <si>
    <t>페르시아4</t>
  </si>
  <si>
    <t>페르시아5</t>
  </si>
  <si>
    <t>페르시아6</t>
  </si>
  <si>
    <t>페르시아7</t>
  </si>
  <si>
    <t>페르시아8</t>
  </si>
  <si>
    <t>페르시아9</t>
  </si>
  <si>
    <t>페르시아10</t>
  </si>
  <si>
    <t>인도1</t>
    <phoneticPr fontId="1" type="noConversion"/>
  </si>
  <si>
    <t>인도2</t>
    <phoneticPr fontId="1" type="noConversion"/>
  </si>
  <si>
    <t>인도3</t>
  </si>
  <si>
    <t>인도4</t>
  </si>
  <si>
    <t>인도5</t>
  </si>
  <si>
    <t>인도6</t>
  </si>
  <si>
    <t>인도7</t>
  </si>
  <si>
    <t>인도8</t>
  </si>
  <si>
    <t>인도9</t>
  </si>
  <si>
    <t>인도10</t>
  </si>
  <si>
    <t>대서양1</t>
    <phoneticPr fontId="1" type="noConversion"/>
  </si>
  <si>
    <t>대서양2</t>
    <phoneticPr fontId="1" type="noConversion"/>
  </si>
  <si>
    <t>대서양3</t>
  </si>
  <si>
    <t>대서양4</t>
  </si>
  <si>
    <t>대서양5</t>
  </si>
  <si>
    <t>대서양6</t>
  </si>
  <si>
    <t>대서양7</t>
  </si>
  <si>
    <t>대서양8</t>
  </si>
  <si>
    <t>대서양9</t>
  </si>
  <si>
    <t>대서양10</t>
  </si>
  <si>
    <t>북미1</t>
    <phoneticPr fontId="1" type="noConversion"/>
  </si>
  <si>
    <t>북미2</t>
    <phoneticPr fontId="1" type="noConversion"/>
  </si>
  <si>
    <t>북미3</t>
  </si>
  <si>
    <t>북미4</t>
  </si>
  <si>
    <t>북미5</t>
  </si>
  <si>
    <t>북미6</t>
  </si>
  <si>
    <t>북미7</t>
  </si>
  <si>
    <t>북미8</t>
  </si>
  <si>
    <t>북미9</t>
  </si>
  <si>
    <t>북미10</t>
  </si>
  <si>
    <t>카리브 해1</t>
    <phoneticPr fontId="1" type="noConversion"/>
  </si>
  <si>
    <t>카리브 해2</t>
    <phoneticPr fontId="1" type="noConversion"/>
  </si>
  <si>
    <t>카리브 해3</t>
  </si>
  <si>
    <t>카리브 해4</t>
  </si>
  <si>
    <t>카리브 해5</t>
  </si>
  <si>
    <t>카리브 해6</t>
  </si>
  <si>
    <t>카리브 해7</t>
  </si>
  <si>
    <t>카리브 해8</t>
  </si>
  <si>
    <t>카리브 해9</t>
  </si>
  <si>
    <t>카리브 해10</t>
  </si>
  <si>
    <t>중남미 동해안1</t>
    <phoneticPr fontId="1" type="noConversion"/>
  </si>
  <si>
    <t>중남미 동해안2</t>
    <phoneticPr fontId="1" type="noConversion"/>
  </si>
  <si>
    <t>중남미 동해안3</t>
  </si>
  <si>
    <t>중남미 동해안4</t>
  </si>
  <si>
    <t>중남미 동해안5</t>
  </si>
  <si>
    <t>중남미 동해안6</t>
  </si>
  <si>
    <t>중남미 동해안7</t>
  </si>
  <si>
    <t>중남미 동해안8</t>
  </si>
  <si>
    <t>중남미 동해안9</t>
  </si>
  <si>
    <t>중남미 동해안10</t>
  </si>
  <si>
    <t>중남미서해안1</t>
    <phoneticPr fontId="1" type="noConversion"/>
  </si>
  <si>
    <t>중남미서해안2</t>
    <phoneticPr fontId="1" type="noConversion"/>
  </si>
  <si>
    <t>중남미서해안3</t>
  </si>
  <si>
    <t>중남미서해안4</t>
  </si>
  <si>
    <t>중남미서해안5</t>
  </si>
  <si>
    <t>중남미서해안6</t>
  </si>
  <si>
    <t>중남미서해안7</t>
  </si>
  <si>
    <t>중남미서해안8</t>
  </si>
  <si>
    <t>중남미서해안9</t>
  </si>
  <si>
    <t>중남미서해안10</t>
  </si>
  <si>
    <t>인도차이나1</t>
    <phoneticPr fontId="1" type="noConversion"/>
  </si>
  <si>
    <t>인도차이나2</t>
    <phoneticPr fontId="1" type="noConversion"/>
  </si>
  <si>
    <t>인도차이나3</t>
  </si>
  <si>
    <t>인도차이나4</t>
  </si>
  <si>
    <t>인도차이나5</t>
  </si>
  <si>
    <t>인도차이나6</t>
  </si>
  <si>
    <t>인도차이나7</t>
  </si>
  <si>
    <t>인도차이나8</t>
  </si>
  <si>
    <t>인도차이나9</t>
  </si>
  <si>
    <t>인도차이나10</t>
  </si>
  <si>
    <t>동남아시아1</t>
    <phoneticPr fontId="1" type="noConversion"/>
  </si>
  <si>
    <t>동남아시아2</t>
    <phoneticPr fontId="1" type="noConversion"/>
  </si>
  <si>
    <t>동남아시아3</t>
  </si>
  <si>
    <t>동남아시아4</t>
  </si>
  <si>
    <t>동남아시아5</t>
  </si>
  <si>
    <t>동남아시아6</t>
  </si>
  <si>
    <t>동남아시아7</t>
  </si>
  <si>
    <t>동남아시아8</t>
  </si>
  <si>
    <t>동남아시아9</t>
  </si>
  <si>
    <t>동남아시아10</t>
  </si>
  <si>
    <t>오세아니아1</t>
    <phoneticPr fontId="1" type="noConversion"/>
  </si>
  <si>
    <t>오세아니아2</t>
    <phoneticPr fontId="1" type="noConversion"/>
  </si>
  <si>
    <t>오세아니아3</t>
  </si>
  <si>
    <t>오세아니아4</t>
  </si>
  <si>
    <t>오세아니아5</t>
  </si>
  <si>
    <t>오세아니아6</t>
  </si>
  <si>
    <t>오세아니아7</t>
  </si>
  <si>
    <t>오세아니아8</t>
  </si>
  <si>
    <t>오세아니아9</t>
  </si>
  <si>
    <t>오세아니아10</t>
  </si>
  <si>
    <t>조선1</t>
    <phoneticPr fontId="1" type="noConversion"/>
  </si>
  <si>
    <t>조선2</t>
    <phoneticPr fontId="1" type="noConversion"/>
  </si>
  <si>
    <t>조선3</t>
  </si>
  <si>
    <t>조선4</t>
  </si>
  <si>
    <t>조선5</t>
  </si>
  <si>
    <t>조선6</t>
  </si>
  <si>
    <t>조선7</t>
  </si>
  <si>
    <t>조선8</t>
  </si>
  <si>
    <t>조선9</t>
  </si>
  <si>
    <t>조선10</t>
  </si>
  <si>
    <t>사향</t>
    <phoneticPr fontId="1" type="noConversion"/>
  </si>
  <si>
    <t>사파이어</t>
    <phoneticPr fontId="1" type="noConversion"/>
  </si>
  <si>
    <t>초석</t>
    <phoneticPr fontId="1" type="noConversion"/>
  </si>
  <si>
    <t>백단</t>
    <phoneticPr fontId="1" type="noConversion"/>
  </si>
  <si>
    <t>자수실</t>
    <phoneticPr fontId="1" type="noConversion"/>
  </si>
  <si>
    <t>철재</t>
    <phoneticPr fontId="1" type="noConversion"/>
  </si>
  <si>
    <t>석탄</t>
    <phoneticPr fontId="1" type="noConversion"/>
  </si>
  <si>
    <t>고구마</t>
    <phoneticPr fontId="1" type="noConversion"/>
  </si>
  <si>
    <t>동광석</t>
    <phoneticPr fontId="1" type="noConversion"/>
  </si>
  <si>
    <t>코뿔소뿔</t>
    <phoneticPr fontId="1" type="noConversion"/>
  </si>
  <si>
    <t>구입항구</t>
    <phoneticPr fontId="1" type="noConversion"/>
  </si>
  <si>
    <t>남만</t>
  </si>
  <si>
    <t>종류</t>
    <phoneticPr fontId="1" type="noConversion"/>
  </si>
  <si>
    <t>일본1</t>
    <phoneticPr fontId="1" type="noConversion"/>
  </si>
  <si>
    <t>일본2</t>
    <phoneticPr fontId="1" type="noConversion"/>
  </si>
  <si>
    <t>일본3</t>
  </si>
  <si>
    <t>일본4</t>
  </si>
  <si>
    <t>일본5</t>
  </si>
  <si>
    <t>일본6</t>
  </si>
  <si>
    <t>일본7</t>
  </si>
  <si>
    <t>일본8</t>
  </si>
  <si>
    <t>일본9</t>
  </si>
  <si>
    <t>일본10</t>
  </si>
  <si>
    <t>대만1</t>
    <phoneticPr fontId="1" type="noConversion"/>
  </si>
  <si>
    <t>대만2</t>
    <phoneticPr fontId="1" type="noConversion"/>
  </si>
  <si>
    <t>대만3</t>
  </si>
  <si>
    <t>대만4</t>
  </si>
  <si>
    <t>대만5</t>
  </si>
  <si>
    <t>대만6</t>
  </si>
  <si>
    <t>대만7</t>
  </si>
  <si>
    <t>대만8</t>
  </si>
  <si>
    <t>대만9</t>
  </si>
  <si>
    <t>대만10</t>
  </si>
  <si>
    <t>유황</t>
    <phoneticPr fontId="1" type="noConversion"/>
  </si>
  <si>
    <t>석상</t>
    <phoneticPr fontId="1" type="noConversion"/>
  </si>
  <si>
    <t>화남1</t>
    <phoneticPr fontId="1" type="noConversion"/>
  </si>
  <si>
    <t>화남2</t>
    <phoneticPr fontId="1" type="noConversion"/>
  </si>
  <si>
    <t>화남3</t>
  </si>
  <si>
    <t>화남4</t>
  </si>
  <si>
    <t>화남5</t>
  </si>
  <si>
    <t>화남6</t>
  </si>
  <si>
    <t>화남7</t>
  </si>
  <si>
    <t>화남8</t>
  </si>
  <si>
    <t>화남9</t>
  </si>
  <si>
    <t>화남10</t>
  </si>
  <si>
    <t>비단 원단</t>
    <phoneticPr fontId="1" type="noConversion"/>
  </si>
  <si>
    <t>비취</t>
    <phoneticPr fontId="1" type="noConversion"/>
  </si>
  <si>
    <t>반자르마신</t>
    <phoneticPr fontId="1" type="noConversion"/>
  </si>
  <si>
    <t>캘리컷</t>
    <phoneticPr fontId="1" type="noConversion"/>
  </si>
  <si>
    <t>캘리컷, 코친</t>
    <phoneticPr fontId="1" type="noConversion"/>
  </si>
  <si>
    <t>마술리파탐</t>
    <phoneticPr fontId="1" type="noConversion"/>
  </si>
  <si>
    <t>룬, 딜리, 캘리컷</t>
    <phoneticPr fontId="1" type="noConversion"/>
  </si>
  <si>
    <t>생산</t>
    <phoneticPr fontId="1" type="noConversion"/>
  </si>
  <si>
    <t>테르나테</t>
    <phoneticPr fontId="1" type="noConversion"/>
  </si>
  <si>
    <t>쿠칭, 암보이나</t>
    <phoneticPr fontId="1" type="noConversion"/>
  </si>
  <si>
    <t>마닐라, 브루나이</t>
    <phoneticPr fontId="1" type="noConversion"/>
  </si>
  <si>
    <t>팔렘방, 아체</t>
    <phoneticPr fontId="1" type="noConversion"/>
  </si>
  <si>
    <t>잠비</t>
    <phoneticPr fontId="1" type="noConversion"/>
  </si>
  <si>
    <t>쿠칭</t>
    <phoneticPr fontId="1" type="noConversion"/>
  </si>
  <si>
    <t>로프부리, 캘커타</t>
    <phoneticPr fontId="1" type="noConversion"/>
  </si>
  <si>
    <t>페구</t>
    <phoneticPr fontId="1" type="noConversion"/>
  </si>
  <si>
    <t>남만국 선택</t>
    <phoneticPr fontId="1" type="noConversion"/>
  </si>
  <si>
    <t>가져갈 교역품 종류</t>
    <phoneticPr fontId="1" type="noConversion"/>
  </si>
  <si>
    <t>식료품1</t>
    <phoneticPr fontId="1" type="noConversion"/>
  </si>
  <si>
    <t>식료품2</t>
    <phoneticPr fontId="1" type="noConversion"/>
  </si>
  <si>
    <t>식료품3</t>
    <phoneticPr fontId="1" type="noConversion"/>
  </si>
  <si>
    <t>식료품4</t>
    <phoneticPr fontId="1" type="noConversion"/>
  </si>
  <si>
    <t>식료품5</t>
    <phoneticPr fontId="1" type="noConversion"/>
  </si>
  <si>
    <t>식료품6</t>
    <phoneticPr fontId="1" type="noConversion"/>
  </si>
  <si>
    <t>식료품7</t>
    <phoneticPr fontId="1" type="noConversion"/>
  </si>
  <si>
    <r>
      <t>식료품8</t>
    </r>
    <r>
      <rPr>
        <sz val="11"/>
        <color theme="1"/>
        <rFont val="맑은 고딕"/>
        <family val="2"/>
        <charset val="129"/>
        <scheme val="minor"/>
      </rPr>
      <t/>
    </r>
  </si>
  <si>
    <r>
      <t>식료품9</t>
    </r>
    <r>
      <rPr>
        <sz val="11"/>
        <color theme="1"/>
        <rFont val="맑은 고딕"/>
        <family val="2"/>
        <charset val="129"/>
        <scheme val="minor"/>
      </rPr>
      <t/>
    </r>
  </si>
  <si>
    <r>
      <t>식료품10</t>
    </r>
    <r>
      <rPr>
        <sz val="11"/>
        <color theme="1"/>
        <rFont val="맑은 고딕"/>
        <family val="2"/>
        <charset val="129"/>
        <scheme val="minor"/>
      </rPr>
      <t/>
    </r>
  </si>
  <si>
    <r>
      <t>식료품11</t>
    </r>
    <r>
      <rPr>
        <sz val="11"/>
        <color theme="1"/>
        <rFont val="맑은 고딕"/>
        <family val="2"/>
        <charset val="129"/>
        <scheme val="minor"/>
      </rPr>
      <t/>
    </r>
  </si>
  <si>
    <t>조미료1</t>
    <phoneticPr fontId="1" type="noConversion"/>
  </si>
  <si>
    <t>조미료2</t>
    <phoneticPr fontId="1" type="noConversion"/>
  </si>
  <si>
    <r>
      <t>조미료3</t>
    </r>
    <r>
      <rPr>
        <sz val="11"/>
        <color theme="1"/>
        <rFont val="맑은 고딕"/>
        <family val="2"/>
        <charset val="129"/>
        <scheme val="minor"/>
      </rPr>
      <t/>
    </r>
  </si>
  <si>
    <r>
      <t>조미료4</t>
    </r>
    <r>
      <rPr>
        <sz val="11"/>
        <color theme="1"/>
        <rFont val="맑은 고딕"/>
        <family val="2"/>
        <charset val="129"/>
        <scheme val="minor"/>
      </rPr>
      <t/>
    </r>
  </si>
  <si>
    <r>
      <t>조미료5</t>
    </r>
    <r>
      <rPr>
        <sz val="11"/>
        <color theme="1"/>
        <rFont val="맑은 고딕"/>
        <family val="2"/>
        <charset val="129"/>
        <scheme val="minor"/>
      </rPr>
      <t/>
    </r>
  </si>
  <si>
    <r>
      <t>조미료6</t>
    </r>
    <r>
      <rPr>
        <sz val="11"/>
        <color theme="1"/>
        <rFont val="맑은 고딕"/>
        <family val="2"/>
        <charset val="129"/>
        <scheme val="minor"/>
      </rPr>
      <t/>
    </r>
  </si>
  <si>
    <r>
      <t>조미료7</t>
    </r>
    <r>
      <rPr>
        <sz val="11"/>
        <color theme="1"/>
        <rFont val="맑은 고딕"/>
        <family val="2"/>
        <charset val="129"/>
        <scheme val="minor"/>
      </rPr>
      <t/>
    </r>
  </si>
  <si>
    <r>
      <t>조미료8</t>
    </r>
    <r>
      <rPr>
        <sz val="11"/>
        <color theme="1"/>
        <rFont val="맑은 고딕"/>
        <family val="2"/>
        <charset val="129"/>
        <scheme val="minor"/>
      </rPr>
      <t/>
    </r>
  </si>
  <si>
    <r>
      <t>조미료9</t>
    </r>
    <r>
      <rPr>
        <sz val="11"/>
        <color theme="1"/>
        <rFont val="맑은 고딕"/>
        <family val="2"/>
        <charset val="129"/>
        <scheme val="minor"/>
      </rPr>
      <t/>
    </r>
  </si>
  <si>
    <r>
      <t>조미료10</t>
    </r>
    <r>
      <rPr>
        <sz val="11"/>
        <color theme="1"/>
        <rFont val="맑은 고딕"/>
        <family val="2"/>
        <charset val="129"/>
        <scheme val="minor"/>
      </rPr>
      <t/>
    </r>
  </si>
  <si>
    <r>
      <t>조미료11</t>
    </r>
    <r>
      <rPr>
        <sz val="11"/>
        <color theme="1"/>
        <rFont val="맑은 고딕"/>
        <family val="2"/>
        <charset val="129"/>
        <scheme val="minor"/>
      </rPr>
      <t/>
    </r>
  </si>
  <si>
    <t>주류1</t>
    <phoneticPr fontId="1" type="noConversion"/>
  </si>
  <si>
    <t>주류2</t>
    <phoneticPr fontId="1" type="noConversion"/>
  </si>
  <si>
    <r>
      <t>주류3</t>
    </r>
    <r>
      <rPr>
        <sz val="11"/>
        <color theme="1"/>
        <rFont val="맑은 고딕"/>
        <family val="2"/>
        <charset val="129"/>
        <scheme val="minor"/>
      </rPr>
      <t/>
    </r>
  </si>
  <si>
    <r>
      <t>주류4</t>
    </r>
    <r>
      <rPr>
        <sz val="11"/>
        <color theme="1"/>
        <rFont val="맑은 고딕"/>
        <family val="2"/>
        <charset val="129"/>
        <scheme val="minor"/>
      </rPr>
      <t/>
    </r>
  </si>
  <si>
    <r>
      <t>주류5</t>
    </r>
    <r>
      <rPr>
        <sz val="11"/>
        <color theme="1"/>
        <rFont val="맑은 고딕"/>
        <family val="2"/>
        <charset val="129"/>
        <scheme val="minor"/>
      </rPr>
      <t/>
    </r>
  </si>
  <si>
    <r>
      <t>주류6</t>
    </r>
    <r>
      <rPr>
        <sz val="11"/>
        <color theme="1"/>
        <rFont val="맑은 고딕"/>
        <family val="2"/>
        <charset val="129"/>
        <scheme val="minor"/>
      </rPr>
      <t/>
    </r>
  </si>
  <si>
    <r>
      <t>주류7</t>
    </r>
    <r>
      <rPr>
        <sz val="11"/>
        <color theme="1"/>
        <rFont val="맑은 고딕"/>
        <family val="2"/>
        <charset val="129"/>
        <scheme val="minor"/>
      </rPr>
      <t/>
    </r>
  </si>
  <si>
    <r>
      <t>주류8</t>
    </r>
    <r>
      <rPr>
        <sz val="11"/>
        <color theme="1"/>
        <rFont val="맑은 고딕"/>
        <family val="2"/>
        <charset val="129"/>
        <scheme val="minor"/>
      </rPr>
      <t/>
    </r>
  </si>
  <si>
    <r>
      <t>주류9</t>
    </r>
    <r>
      <rPr>
        <sz val="11"/>
        <color theme="1"/>
        <rFont val="맑은 고딕"/>
        <family val="2"/>
        <charset val="129"/>
        <scheme val="minor"/>
      </rPr>
      <t/>
    </r>
  </si>
  <si>
    <r>
      <t>주류10</t>
    </r>
    <r>
      <rPr>
        <sz val="11"/>
        <color theme="1"/>
        <rFont val="맑은 고딕"/>
        <family val="2"/>
        <charset val="129"/>
        <scheme val="minor"/>
      </rPr>
      <t/>
    </r>
  </si>
  <si>
    <r>
      <t>주류11</t>
    </r>
    <r>
      <rPr>
        <sz val="11"/>
        <color theme="1"/>
        <rFont val="맑은 고딕"/>
        <family val="2"/>
        <charset val="129"/>
        <scheme val="minor"/>
      </rPr>
      <t/>
    </r>
  </si>
  <si>
    <t>기호품1</t>
    <phoneticPr fontId="1" type="noConversion"/>
  </si>
  <si>
    <t>기호품2</t>
    <phoneticPr fontId="1" type="noConversion"/>
  </si>
  <si>
    <r>
      <t>기호품3</t>
    </r>
    <r>
      <rPr>
        <sz val="11"/>
        <color theme="1"/>
        <rFont val="맑은 고딕"/>
        <family val="2"/>
        <charset val="129"/>
        <scheme val="minor"/>
      </rPr>
      <t/>
    </r>
  </si>
  <si>
    <r>
      <t>기호품4</t>
    </r>
    <r>
      <rPr>
        <sz val="11"/>
        <color theme="1"/>
        <rFont val="맑은 고딕"/>
        <family val="2"/>
        <charset val="129"/>
        <scheme val="minor"/>
      </rPr>
      <t/>
    </r>
  </si>
  <si>
    <r>
      <t>기호품5</t>
    </r>
    <r>
      <rPr>
        <sz val="11"/>
        <color theme="1"/>
        <rFont val="맑은 고딕"/>
        <family val="2"/>
        <charset val="129"/>
        <scheme val="minor"/>
      </rPr>
      <t/>
    </r>
  </si>
  <si>
    <r>
      <t>기호품6</t>
    </r>
    <r>
      <rPr>
        <sz val="11"/>
        <color theme="1"/>
        <rFont val="맑은 고딕"/>
        <family val="2"/>
        <charset val="129"/>
        <scheme val="minor"/>
      </rPr>
      <t/>
    </r>
  </si>
  <si>
    <r>
      <t>기호품7</t>
    </r>
    <r>
      <rPr>
        <sz val="11"/>
        <color theme="1"/>
        <rFont val="맑은 고딕"/>
        <family val="2"/>
        <charset val="129"/>
        <scheme val="minor"/>
      </rPr>
      <t/>
    </r>
  </si>
  <si>
    <r>
      <t>기호품8</t>
    </r>
    <r>
      <rPr>
        <sz val="11"/>
        <color theme="1"/>
        <rFont val="맑은 고딕"/>
        <family val="2"/>
        <charset val="129"/>
        <scheme val="minor"/>
      </rPr>
      <t/>
    </r>
  </si>
  <si>
    <r>
      <t>기호품9</t>
    </r>
    <r>
      <rPr>
        <sz val="11"/>
        <color theme="1"/>
        <rFont val="맑은 고딕"/>
        <family val="2"/>
        <charset val="129"/>
        <scheme val="minor"/>
      </rPr>
      <t/>
    </r>
  </si>
  <si>
    <r>
      <t>기호품10</t>
    </r>
    <r>
      <rPr>
        <sz val="11"/>
        <color theme="1"/>
        <rFont val="맑은 고딕"/>
        <family val="2"/>
        <charset val="129"/>
        <scheme val="minor"/>
      </rPr>
      <t/>
    </r>
  </si>
  <si>
    <r>
      <t>기호품11</t>
    </r>
    <r>
      <rPr>
        <sz val="11"/>
        <color theme="1"/>
        <rFont val="맑은 고딕"/>
        <family val="2"/>
        <charset val="129"/>
        <scheme val="minor"/>
      </rPr>
      <t/>
    </r>
  </si>
  <si>
    <t>향신료1</t>
    <phoneticPr fontId="1" type="noConversion"/>
  </si>
  <si>
    <t>향신료2</t>
    <phoneticPr fontId="1" type="noConversion"/>
  </si>
  <si>
    <r>
      <t>향신료3</t>
    </r>
    <r>
      <rPr>
        <sz val="11"/>
        <color theme="1"/>
        <rFont val="맑은 고딕"/>
        <family val="2"/>
        <charset val="129"/>
        <scheme val="minor"/>
      </rPr>
      <t/>
    </r>
  </si>
  <si>
    <r>
      <t>향신료4</t>
    </r>
    <r>
      <rPr>
        <sz val="11"/>
        <color theme="1"/>
        <rFont val="맑은 고딕"/>
        <family val="2"/>
        <charset val="129"/>
        <scheme val="minor"/>
      </rPr>
      <t/>
    </r>
  </si>
  <si>
    <r>
      <t>향신료5</t>
    </r>
    <r>
      <rPr>
        <sz val="11"/>
        <color theme="1"/>
        <rFont val="맑은 고딕"/>
        <family val="2"/>
        <charset val="129"/>
        <scheme val="minor"/>
      </rPr>
      <t/>
    </r>
  </si>
  <si>
    <r>
      <t>향신료6</t>
    </r>
    <r>
      <rPr>
        <sz val="11"/>
        <color theme="1"/>
        <rFont val="맑은 고딕"/>
        <family val="2"/>
        <charset val="129"/>
        <scheme val="minor"/>
      </rPr>
      <t/>
    </r>
  </si>
  <si>
    <r>
      <t>향신료7</t>
    </r>
    <r>
      <rPr>
        <sz val="11"/>
        <color theme="1"/>
        <rFont val="맑은 고딕"/>
        <family val="2"/>
        <charset val="129"/>
        <scheme val="minor"/>
      </rPr>
      <t/>
    </r>
  </si>
  <si>
    <r>
      <t>향신료8</t>
    </r>
    <r>
      <rPr>
        <sz val="11"/>
        <color theme="1"/>
        <rFont val="맑은 고딕"/>
        <family val="2"/>
        <charset val="129"/>
        <scheme val="minor"/>
      </rPr>
      <t/>
    </r>
  </si>
  <si>
    <r>
      <t>향신료9</t>
    </r>
    <r>
      <rPr>
        <sz val="11"/>
        <color theme="1"/>
        <rFont val="맑은 고딕"/>
        <family val="2"/>
        <charset val="129"/>
        <scheme val="minor"/>
      </rPr>
      <t/>
    </r>
  </si>
  <si>
    <r>
      <t>향신료10</t>
    </r>
    <r>
      <rPr>
        <sz val="11"/>
        <color theme="1"/>
        <rFont val="맑은 고딕"/>
        <family val="2"/>
        <charset val="129"/>
        <scheme val="minor"/>
      </rPr>
      <t/>
    </r>
  </si>
  <si>
    <r>
      <t>향신료11</t>
    </r>
    <r>
      <rPr>
        <sz val="11"/>
        <color theme="1"/>
        <rFont val="맑은 고딕"/>
        <family val="2"/>
        <charset val="129"/>
        <scheme val="minor"/>
      </rPr>
      <t/>
    </r>
  </si>
  <si>
    <t>섬유1</t>
    <phoneticPr fontId="1" type="noConversion"/>
  </si>
  <si>
    <t>섬유2</t>
    <phoneticPr fontId="1" type="noConversion"/>
  </si>
  <si>
    <r>
      <t>섬유3</t>
    </r>
    <r>
      <rPr>
        <sz val="11"/>
        <color theme="1"/>
        <rFont val="맑은 고딕"/>
        <family val="2"/>
        <charset val="129"/>
        <scheme val="minor"/>
      </rPr>
      <t/>
    </r>
  </si>
  <si>
    <r>
      <t>섬유4</t>
    </r>
    <r>
      <rPr>
        <sz val="11"/>
        <color theme="1"/>
        <rFont val="맑은 고딕"/>
        <family val="2"/>
        <charset val="129"/>
        <scheme val="minor"/>
      </rPr>
      <t/>
    </r>
  </si>
  <si>
    <r>
      <t>섬유5</t>
    </r>
    <r>
      <rPr>
        <sz val="11"/>
        <color theme="1"/>
        <rFont val="맑은 고딕"/>
        <family val="2"/>
        <charset val="129"/>
        <scheme val="minor"/>
      </rPr>
      <t/>
    </r>
  </si>
  <si>
    <r>
      <t>섬유6</t>
    </r>
    <r>
      <rPr>
        <sz val="11"/>
        <color theme="1"/>
        <rFont val="맑은 고딕"/>
        <family val="2"/>
        <charset val="129"/>
        <scheme val="minor"/>
      </rPr>
      <t/>
    </r>
  </si>
  <si>
    <r>
      <t>섬유7</t>
    </r>
    <r>
      <rPr>
        <sz val="11"/>
        <color theme="1"/>
        <rFont val="맑은 고딕"/>
        <family val="2"/>
        <charset val="129"/>
        <scheme val="minor"/>
      </rPr>
      <t/>
    </r>
  </si>
  <si>
    <r>
      <t>섬유8</t>
    </r>
    <r>
      <rPr>
        <sz val="11"/>
        <color theme="1"/>
        <rFont val="맑은 고딕"/>
        <family val="2"/>
        <charset val="129"/>
        <scheme val="minor"/>
      </rPr>
      <t/>
    </r>
  </si>
  <si>
    <r>
      <t>섬유9</t>
    </r>
    <r>
      <rPr>
        <sz val="11"/>
        <color theme="1"/>
        <rFont val="맑은 고딕"/>
        <family val="2"/>
        <charset val="129"/>
        <scheme val="minor"/>
      </rPr>
      <t/>
    </r>
  </si>
  <si>
    <r>
      <t>섬유10</t>
    </r>
    <r>
      <rPr>
        <sz val="11"/>
        <color theme="1"/>
        <rFont val="맑은 고딕"/>
        <family val="2"/>
        <charset val="129"/>
        <scheme val="minor"/>
      </rPr>
      <t/>
    </r>
  </si>
  <si>
    <r>
      <t>섬유11</t>
    </r>
    <r>
      <rPr>
        <sz val="11"/>
        <color theme="1"/>
        <rFont val="맑은 고딕"/>
        <family val="2"/>
        <charset val="129"/>
        <scheme val="minor"/>
      </rPr>
      <t/>
    </r>
  </si>
  <si>
    <t>직물1</t>
    <phoneticPr fontId="1" type="noConversion"/>
  </si>
  <si>
    <t>직물2</t>
    <phoneticPr fontId="1" type="noConversion"/>
  </si>
  <si>
    <r>
      <t>직물3</t>
    </r>
    <r>
      <rPr>
        <sz val="11"/>
        <color theme="1"/>
        <rFont val="맑은 고딕"/>
        <family val="2"/>
        <charset val="129"/>
        <scheme val="minor"/>
      </rPr>
      <t/>
    </r>
  </si>
  <si>
    <r>
      <t>직물4</t>
    </r>
    <r>
      <rPr>
        <sz val="11"/>
        <color theme="1"/>
        <rFont val="맑은 고딕"/>
        <family val="2"/>
        <charset val="129"/>
        <scheme val="minor"/>
      </rPr>
      <t/>
    </r>
  </si>
  <si>
    <r>
      <t>직물5</t>
    </r>
    <r>
      <rPr>
        <sz val="11"/>
        <color theme="1"/>
        <rFont val="맑은 고딕"/>
        <family val="2"/>
        <charset val="129"/>
        <scheme val="minor"/>
      </rPr>
      <t/>
    </r>
  </si>
  <si>
    <r>
      <t>직물6</t>
    </r>
    <r>
      <rPr>
        <sz val="11"/>
        <color theme="1"/>
        <rFont val="맑은 고딕"/>
        <family val="2"/>
        <charset val="129"/>
        <scheme val="minor"/>
      </rPr>
      <t/>
    </r>
  </si>
  <si>
    <r>
      <t>직물7</t>
    </r>
    <r>
      <rPr>
        <sz val="11"/>
        <color theme="1"/>
        <rFont val="맑은 고딕"/>
        <family val="2"/>
        <charset val="129"/>
        <scheme val="minor"/>
      </rPr>
      <t/>
    </r>
  </si>
  <si>
    <r>
      <t>직물8</t>
    </r>
    <r>
      <rPr>
        <sz val="11"/>
        <color theme="1"/>
        <rFont val="맑은 고딕"/>
        <family val="2"/>
        <charset val="129"/>
        <scheme val="minor"/>
      </rPr>
      <t/>
    </r>
  </si>
  <si>
    <r>
      <t>직물9</t>
    </r>
    <r>
      <rPr>
        <sz val="11"/>
        <color theme="1"/>
        <rFont val="맑은 고딕"/>
        <family val="2"/>
        <charset val="129"/>
        <scheme val="minor"/>
      </rPr>
      <t/>
    </r>
  </si>
  <si>
    <r>
      <t>직물10</t>
    </r>
    <r>
      <rPr>
        <sz val="11"/>
        <color theme="1"/>
        <rFont val="맑은 고딕"/>
        <family val="2"/>
        <charset val="129"/>
        <scheme val="minor"/>
      </rPr>
      <t/>
    </r>
  </si>
  <si>
    <r>
      <t>직물11</t>
    </r>
    <r>
      <rPr>
        <sz val="11"/>
        <color theme="1"/>
        <rFont val="맑은 고딕"/>
        <family val="2"/>
        <charset val="129"/>
        <scheme val="minor"/>
      </rPr>
      <t/>
    </r>
  </si>
  <si>
    <t>염료1</t>
    <phoneticPr fontId="1" type="noConversion"/>
  </si>
  <si>
    <t>염료2</t>
    <phoneticPr fontId="1" type="noConversion"/>
  </si>
  <si>
    <r>
      <t>염료3</t>
    </r>
    <r>
      <rPr>
        <sz val="11"/>
        <color theme="1"/>
        <rFont val="맑은 고딕"/>
        <family val="2"/>
        <charset val="129"/>
        <scheme val="minor"/>
      </rPr>
      <t/>
    </r>
  </si>
  <si>
    <r>
      <t>염료4</t>
    </r>
    <r>
      <rPr>
        <sz val="11"/>
        <color theme="1"/>
        <rFont val="맑은 고딕"/>
        <family val="2"/>
        <charset val="129"/>
        <scheme val="minor"/>
      </rPr>
      <t/>
    </r>
  </si>
  <si>
    <r>
      <t>염료5</t>
    </r>
    <r>
      <rPr>
        <sz val="11"/>
        <color theme="1"/>
        <rFont val="맑은 고딕"/>
        <family val="2"/>
        <charset val="129"/>
        <scheme val="minor"/>
      </rPr>
      <t/>
    </r>
  </si>
  <si>
    <r>
      <t>염료6</t>
    </r>
    <r>
      <rPr>
        <sz val="11"/>
        <color theme="1"/>
        <rFont val="맑은 고딕"/>
        <family val="2"/>
        <charset val="129"/>
        <scheme val="minor"/>
      </rPr>
      <t/>
    </r>
  </si>
  <si>
    <r>
      <t>염료7</t>
    </r>
    <r>
      <rPr>
        <sz val="11"/>
        <color theme="1"/>
        <rFont val="맑은 고딕"/>
        <family val="2"/>
        <charset val="129"/>
        <scheme val="minor"/>
      </rPr>
      <t/>
    </r>
  </si>
  <si>
    <r>
      <t>염료8</t>
    </r>
    <r>
      <rPr>
        <sz val="11"/>
        <color theme="1"/>
        <rFont val="맑은 고딕"/>
        <family val="2"/>
        <charset val="129"/>
        <scheme val="minor"/>
      </rPr>
      <t/>
    </r>
  </si>
  <si>
    <r>
      <t>염료9</t>
    </r>
    <r>
      <rPr>
        <sz val="11"/>
        <color theme="1"/>
        <rFont val="맑은 고딕"/>
        <family val="2"/>
        <charset val="129"/>
        <scheme val="minor"/>
      </rPr>
      <t/>
    </r>
  </si>
  <si>
    <r>
      <t>염료10</t>
    </r>
    <r>
      <rPr>
        <sz val="11"/>
        <color theme="1"/>
        <rFont val="맑은 고딕"/>
        <family val="2"/>
        <charset val="129"/>
        <scheme val="minor"/>
      </rPr>
      <t/>
    </r>
  </si>
  <si>
    <r>
      <t>염료11</t>
    </r>
    <r>
      <rPr>
        <sz val="11"/>
        <color theme="1"/>
        <rFont val="맑은 고딕"/>
        <family val="2"/>
        <charset val="129"/>
        <scheme val="minor"/>
      </rPr>
      <t/>
    </r>
  </si>
  <si>
    <t>귀금속1</t>
    <phoneticPr fontId="1" type="noConversion"/>
  </si>
  <si>
    <t>귀금속2</t>
    <phoneticPr fontId="1" type="noConversion"/>
  </si>
  <si>
    <r>
      <t>귀금속3</t>
    </r>
    <r>
      <rPr>
        <sz val="11"/>
        <color theme="1"/>
        <rFont val="맑은 고딕"/>
        <family val="2"/>
        <charset val="129"/>
        <scheme val="minor"/>
      </rPr>
      <t/>
    </r>
  </si>
  <si>
    <r>
      <t>귀금속4</t>
    </r>
    <r>
      <rPr>
        <sz val="11"/>
        <color theme="1"/>
        <rFont val="맑은 고딕"/>
        <family val="2"/>
        <charset val="129"/>
        <scheme val="minor"/>
      </rPr>
      <t/>
    </r>
  </si>
  <si>
    <r>
      <t>귀금속5</t>
    </r>
    <r>
      <rPr>
        <sz val="11"/>
        <color theme="1"/>
        <rFont val="맑은 고딕"/>
        <family val="2"/>
        <charset val="129"/>
        <scheme val="minor"/>
      </rPr>
      <t/>
    </r>
  </si>
  <si>
    <r>
      <t>귀금속6</t>
    </r>
    <r>
      <rPr>
        <sz val="11"/>
        <color theme="1"/>
        <rFont val="맑은 고딕"/>
        <family val="2"/>
        <charset val="129"/>
        <scheme val="minor"/>
      </rPr>
      <t/>
    </r>
  </si>
  <si>
    <r>
      <t>귀금속7</t>
    </r>
    <r>
      <rPr>
        <sz val="11"/>
        <color theme="1"/>
        <rFont val="맑은 고딕"/>
        <family val="2"/>
        <charset val="129"/>
        <scheme val="minor"/>
      </rPr>
      <t/>
    </r>
  </si>
  <si>
    <r>
      <t>귀금속8</t>
    </r>
    <r>
      <rPr>
        <sz val="11"/>
        <color theme="1"/>
        <rFont val="맑은 고딕"/>
        <family val="2"/>
        <charset val="129"/>
        <scheme val="minor"/>
      </rPr>
      <t/>
    </r>
  </si>
  <si>
    <r>
      <t>귀금속9</t>
    </r>
    <r>
      <rPr>
        <sz val="11"/>
        <color theme="1"/>
        <rFont val="맑은 고딕"/>
        <family val="2"/>
        <charset val="129"/>
        <scheme val="minor"/>
      </rPr>
      <t/>
    </r>
  </si>
  <si>
    <r>
      <t>귀금속10</t>
    </r>
    <r>
      <rPr>
        <sz val="11"/>
        <color theme="1"/>
        <rFont val="맑은 고딕"/>
        <family val="2"/>
        <charset val="129"/>
        <scheme val="minor"/>
      </rPr>
      <t/>
    </r>
  </si>
  <si>
    <r>
      <t>귀금속11</t>
    </r>
    <r>
      <rPr>
        <sz val="11"/>
        <color theme="1"/>
        <rFont val="맑은 고딕"/>
        <family val="2"/>
        <charset val="129"/>
        <scheme val="minor"/>
      </rPr>
      <t/>
    </r>
  </si>
  <si>
    <t>광석1</t>
    <phoneticPr fontId="1" type="noConversion"/>
  </si>
  <si>
    <t>광석2</t>
    <phoneticPr fontId="1" type="noConversion"/>
  </si>
  <si>
    <r>
      <t>광석3</t>
    </r>
    <r>
      <rPr>
        <sz val="11"/>
        <color theme="1"/>
        <rFont val="맑은 고딕"/>
        <family val="2"/>
        <charset val="129"/>
        <scheme val="minor"/>
      </rPr>
      <t/>
    </r>
  </si>
  <si>
    <r>
      <t>광석4</t>
    </r>
    <r>
      <rPr>
        <sz val="11"/>
        <color theme="1"/>
        <rFont val="맑은 고딕"/>
        <family val="2"/>
        <charset val="129"/>
        <scheme val="minor"/>
      </rPr>
      <t/>
    </r>
  </si>
  <si>
    <r>
      <t>광석5</t>
    </r>
    <r>
      <rPr>
        <sz val="11"/>
        <color theme="1"/>
        <rFont val="맑은 고딕"/>
        <family val="2"/>
        <charset val="129"/>
        <scheme val="minor"/>
      </rPr>
      <t/>
    </r>
  </si>
  <si>
    <r>
      <t>광석6</t>
    </r>
    <r>
      <rPr>
        <sz val="11"/>
        <color theme="1"/>
        <rFont val="맑은 고딕"/>
        <family val="2"/>
        <charset val="129"/>
        <scheme val="minor"/>
      </rPr>
      <t/>
    </r>
  </si>
  <si>
    <r>
      <t>광석7</t>
    </r>
    <r>
      <rPr>
        <sz val="11"/>
        <color theme="1"/>
        <rFont val="맑은 고딕"/>
        <family val="2"/>
        <charset val="129"/>
        <scheme val="minor"/>
      </rPr>
      <t/>
    </r>
  </si>
  <si>
    <r>
      <t>광석8</t>
    </r>
    <r>
      <rPr>
        <sz val="11"/>
        <color theme="1"/>
        <rFont val="맑은 고딕"/>
        <family val="2"/>
        <charset val="129"/>
        <scheme val="minor"/>
      </rPr>
      <t/>
    </r>
  </si>
  <si>
    <r>
      <t>광석9</t>
    </r>
    <r>
      <rPr>
        <sz val="11"/>
        <color theme="1"/>
        <rFont val="맑은 고딕"/>
        <family val="2"/>
        <charset val="129"/>
        <scheme val="minor"/>
      </rPr>
      <t/>
    </r>
  </si>
  <si>
    <r>
      <t>광석10</t>
    </r>
    <r>
      <rPr>
        <sz val="11"/>
        <color theme="1"/>
        <rFont val="맑은 고딕"/>
        <family val="2"/>
        <charset val="129"/>
        <scheme val="minor"/>
      </rPr>
      <t/>
    </r>
  </si>
  <si>
    <r>
      <t>광석11</t>
    </r>
    <r>
      <rPr>
        <sz val="11"/>
        <color theme="1"/>
        <rFont val="맑은 고딕"/>
        <family val="2"/>
        <charset val="129"/>
        <scheme val="minor"/>
      </rPr>
      <t/>
    </r>
  </si>
  <si>
    <t>향료1</t>
    <phoneticPr fontId="1" type="noConversion"/>
  </si>
  <si>
    <t>향료2</t>
    <phoneticPr fontId="1" type="noConversion"/>
  </si>
  <si>
    <r>
      <t>향료3</t>
    </r>
    <r>
      <rPr>
        <sz val="11"/>
        <color theme="1"/>
        <rFont val="맑은 고딕"/>
        <family val="2"/>
        <charset val="129"/>
        <scheme val="minor"/>
      </rPr>
      <t/>
    </r>
  </si>
  <si>
    <r>
      <t>향료4</t>
    </r>
    <r>
      <rPr>
        <sz val="11"/>
        <color theme="1"/>
        <rFont val="맑은 고딕"/>
        <family val="2"/>
        <charset val="129"/>
        <scheme val="minor"/>
      </rPr>
      <t/>
    </r>
  </si>
  <si>
    <r>
      <t>향료5</t>
    </r>
    <r>
      <rPr>
        <sz val="11"/>
        <color theme="1"/>
        <rFont val="맑은 고딕"/>
        <family val="2"/>
        <charset val="129"/>
        <scheme val="minor"/>
      </rPr>
      <t/>
    </r>
  </si>
  <si>
    <r>
      <t>향료6</t>
    </r>
    <r>
      <rPr>
        <sz val="11"/>
        <color theme="1"/>
        <rFont val="맑은 고딕"/>
        <family val="2"/>
        <charset val="129"/>
        <scheme val="minor"/>
      </rPr>
      <t/>
    </r>
  </si>
  <si>
    <r>
      <t>향료7</t>
    </r>
    <r>
      <rPr>
        <sz val="11"/>
        <color theme="1"/>
        <rFont val="맑은 고딕"/>
        <family val="2"/>
        <charset val="129"/>
        <scheme val="minor"/>
      </rPr>
      <t/>
    </r>
  </si>
  <si>
    <r>
      <t>향료8</t>
    </r>
    <r>
      <rPr>
        <sz val="11"/>
        <color theme="1"/>
        <rFont val="맑은 고딕"/>
        <family val="2"/>
        <charset val="129"/>
        <scheme val="minor"/>
      </rPr>
      <t/>
    </r>
  </si>
  <si>
    <r>
      <t>향료9</t>
    </r>
    <r>
      <rPr>
        <sz val="11"/>
        <color theme="1"/>
        <rFont val="맑은 고딕"/>
        <family val="2"/>
        <charset val="129"/>
        <scheme val="minor"/>
      </rPr>
      <t/>
    </r>
  </si>
  <si>
    <r>
      <t>향료10</t>
    </r>
    <r>
      <rPr>
        <sz val="11"/>
        <color theme="1"/>
        <rFont val="맑은 고딕"/>
        <family val="2"/>
        <charset val="129"/>
        <scheme val="minor"/>
      </rPr>
      <t/>
    </r>
  </si>
  <si>
    <r>
      <t>향료11</t>
    </r>
    <r>
      <rPr>
        <sz val="11"/>
        <color theme="1"/>
        <rFont val="맑은 고딕"/>
        <family val="2"/>
        <charset val="129"/>
        <scheme val="minor"/>
      </rPr>
      <t/>
    </r>
  </si>
  <si>
    <t>보석1</t>
    <phoneticPr fontId="1" type="noConversion"/>
  </si>
  <si>
    <t>보석2</t>
    <phoneticPr fontId="1" type="noConversion"/>
  </si>
  <si>
    <r>
      <t>보석3</t>
    </r>
    <r>
      <rPr>
        <sz val="11"/>
        <color theme="1"/>
        <rFont val="맑은 고딕"/>
        <family val="2"/>
        <charset val="129"/>
        <scheme val="minor"/>
      </rPr>
      <t/>
    </r>
  </si>
  <si>
    <r>
      <t>보석4</t>
    </r>
    <r>
      <rPr>
        <sz val="11"/>
        <color theme="1"/>
        <rFont val="맑은 고딕"/>
        <family val="2"/>
        <charset val="129"/>
        <scheme val="minor"/>
      </rPr>
      <t/>
    </r>
  </si>
  <si>
    <r>
      <t>보석5</t>
    </r>
    <r>
      <rPr>
        <sz val="11"/>
        <color theme="1"/>
        <rFont val="맑은 고딕"/>
        <family val="2"/>
        <charset val="129"/>
        <scheme val="minor"/>
      </rPr>
      <t/>
    </r>
  </si>
  <si>
    <r>
      <t>보석6</t>
    </r>
    <r>
      <rPr>
        <sz val="11"/>
        <color theme="1"/>
        <rFont val="맑은 고딕"/>
        <family val="2"/>
        <charset val="129"/>
        <scheme val="minor"/>
      </rPr>
      <t/>
    </r>
  </si>
  <si>
    <r>
      <t>보석7</t>
    </r>
    <r>
      <rPr>
        <sz val="11"/>
        <color theme="1"/>
        <rFont val="맑은 고딕"/>
        <family val="2"/>
        <charset val="129"/>
        <scheme val="minor"/>
      </rPr>
      <t/>
    </r>
  </si>
  <si>
    <r>
      <t>보석8</t>
    </r>
    <r>
      <rPr>
        <sz val="11"/>
        <color theme="1"/>
        <rFont val="맑은 고딕"/>
        <family val="2"/>
        <charset val="129"/>
        <scheme val="minor"/>
      </rPr>
      <t/>
    </r>
  </si>
  <si>
    <r>
      <t>보석9</t>
    </r>
    <r>
      <rPr>
        <sz val="11"/>
        <color theme="1"/>
        <rFont val="맑은 고딕"/>
        <family val="2"/>
        <charset val="129"/>
        <scheme val="minor"/>
      </rPr>
      <t/>
    </r>
  </si>
  <si>
    <r>
      <t>보석10</t>
    </r>
    <r>
      <rPr>
        <sz val="11"/>
        <color theme="1"/>
        <rFont val="맑은 고딕"/>
        <family val="2"/>
        <charset val="129"/>
        <scheme val="minor"/>
      </rPr>
      <t/>
    </r>
  </si>
  <si>
    <r>
      <t>보석11</t>
    </r>
    <r>
      <rPr>
        <sz val="11"/>
        <color theme="1"/>
        <rFont val="맑은 고딕"/>
        <family val="2"/>
        <charset val="129"/>
        <scheme val="minor"/>
      </rPr>
      <t/>
    </r>
  </si>
  <si>
    <t>가축1</t>
    <phoneticPr fontId="1" type="noConversion"/>
  </si>
  <si>
    <t>가축2</t>
    <phoneticPr fontId="1" type="noConversion"/>
  </si>
  <si>
    <r>
      <t>가축3</t>
    </r>
    <r>
      <rPr>
        <sz val="11"/>
        <color theme="1"/>
        <rFont val="맑은 고딕"/>
        <family val="2"/>
        <charset val="129"/>
        <scheme val="minor"/>
      </rPr>
      <t/>
    </r>
  </si>
  <si>
    <r>
      <t>가축4</t>
    </r>
    <r>
      <rPr>
        <sz val="11"/>
        <color theme="1"/>
        <rFont val="맑은 고딕"/>
        <family val="2"/>
        <charset val="129"/>
        <scheme val="minor"/>
      </rPr>
      <t/>
    </r>
  </si>
  <si>
    <r>
      <t>가축5</t>
    </r>
    <r>
      <rPr>
        <sz val="11"/>
        <color theme="1"/>
        <rFont val="맑은 고딕"/>
        <family val="2"/>
        <charset val="129"/>
        <scheme val="minor"/>
      </rPr>
      <t/>
    </r>
  </si>
  <si>
    <r>
      <t>가축6</t>
    </r>
    <r>
      <rPr>
        <sz val="11"/>
        <color theme="1"/>
        <rFont val="맑은 고딕"/>
        <family val="2"/>
        <charset val="129"/>
        <scheme val="minor"/>
      </rPr>
      <t/>
    </r>
  </si>
  <si>
    <r>
      <t>가축7</t>
    </r>
    <r>
      <rPr>
        <sz val="11"/>
        <color theme="1"/>
        <rFont val="맑은 고딕"/>
        <family val="2"/>
        <charset val="129"/>
        <scheme val="minor"/>
      </rPr>
      <t/>
    </r>
  </si>
  <si>
    <r>
      <t>가축8</t>
    </r>
    <r>
      <rPr>
        <sz val="11"/>
        <color theme="1"/>
        <rFont val="맑은 고딕"/>
        <family val="2"/>
        <charset val="129"/>
        <scheme val="minor"/>
      </rPr>
      <t/>
    </r>
  </si>
  <si>
    <r>
      <t>가축9</t>
    </r>
    <r>
      <rPr>
        <sz val="11"/>
        <color theme="1"/>
        <rFont val="맑은 고딕"/>
        <family val="2"/>
        <charset val="129"/>
        <scheme val="minor"/>
      </rPr>
      <t/>
    </r>
  </si>
  <si>
    <r>
      <t>가축10</t>
    </r>
    <r>
      <rPr>
        <sz val="11"/>
        <color theme="1"/>
        <rFont val="맑은 고딕"/>
        <family val="2"/>
        <charset val="129"/>
        <scheme val="minor"/>
      </rPr>
      <t/>
    </r>
  </si>
  <si>
    <r>
      <t>가축11</t>
    </r>
    <r>
      <rPr>
        <sz val="11"/>
        <color theme="1"/>
        <rFont val="맑은 고딕"/>
        <family val="2"/>
        <charset val="129"/>
        <scheme val="minor"/>
      </rPr>
      <t/>
    </r>
  </si>
  <si>
    <t>무기류1</t>
    <phoneticPr fontId="1" type="noConversion"/>
  </si>
  <si>
    <t>무기류2</t>
    <phoneticPr fontId="1" type="noConversion"/>
  </si>
  <si>
    <r>
      <t>무기류3</t>
    </r>
    <r>
      <rPr>
        <sz val="11"/>
        <color theme="1"/>
        <rFont val="맑은 고딕"/>
        <family val="2"/>
        <charset val="129"/>
        <scheme val="minor"/>
      </rPr>
      <t/>
    </r>
  </si>
  <si>
    <r>
      <t>무기류4</t>
    </r>
    <r>
      <rPr>
        <sz val="11"/>
        <color theme="1"/>
        <rFont val="맑은 고딕"/>
        <family val="2"/>
        <charset val="129"/>
        <scheme val="minor"/>
      </rPr>
      <t/>
    </r>
  </si>
  <si>
    <r>
      <t>무기류5</t>
    </r>
    <r>
      <rPr>
        <sz val="11"/>
        <color theme="1"/>
        <rFont val="맑은 고딕"/>
        <family val="2"/>
        <charset val="129"/>
        <scheme val="minor"/>
      </rPr>
      <t/>
    </r>
  </si>
  <si>
    <r>
      <t>무기류6</t>
    </r>
    <r>
      <rPr>
        <sz val="11"/>
        <color theme="1"/>
        <rFont val="맑은 고딕"/>
        <family val="2"/>
        <charset val="129"/>
        <scheme val="minor"/>
      </rPr>
      <t/>
    </r>
  </si>
  <si>
    <r>
      <t>무기류7</t>
    </r>
    <r>
      <rPr>
        <sz val="11"/>
        <color theme="1"/>
        <rFont val="맑은 고딕"/>
        <family val="2"/>
        <charset val="129"/>
        <scheme val="minor"/>
      </rPr>
      <t/>
    </r>
  </si>
  <si>
    <r>
      <t>무기류8</t>
    </r>
    <r>
      <rPr>
        <sz val="11"/>
        <color theme="1"/>
        <rFont val="맑은 고딕"/>
        <family val="2"/>
        <charset val="129"/>
        <scheme val="minor"/>
      </rPr>
      <t/>
    </r>
  </si>
  <si>
    <r>
      <t>무기류9</t>
    </r>
    <r>
      <rPr>
        <sz val="11"/>
        <color theme="1"/>
        <rFont val="맑은 고딕"/>
        <family val="2"/>
        <charset val="129"/>
        <scheme val="minor"/>
      </rPr>
      <t/>
    </r>
  </si>
  <si>
    <r>
      <t>무기류10</t>
    </r>
    <r>
      <rPr>
        <sz val="11"/>
        <color theme="1"/>
        <rFont val="맑은 고딕"/>
        <family val="2"/>
        <charset val="129"/>
        <scheme val="minor"/>
      </rPr>
      <t/>
    </r>
  </si>
  <si>
    <r>
      <t>무기류11</t>
    </r>
    <r>
      <rPr>
        <sz val="11"/>
        <color theme="1"/>
        <rFont val="맑은 고딕"/>
        <family val="2"/>
        <charset val="129"/>
        <scheme val="minor"/>
      </rPr>
      <t/>
    </r>
  </si>
  <si>
    <t>총포류1</t>
    <phoneticPr fontId="1" type="noConversion"/>
  </si>
  <si>
    <t>총포류2</t>
    <phoneticPr fontId="1" type="noConversion"/>
  </si>
  <si>
    <r>
      <t>총포류3</t>
    </r>
    <r>
      <rPr>
        <sz val="11"/>
        <color theme="1"/>
        <rFont val="맑은 고딕"/>
        <family val="2"/>
        <charset val="129"/>
        <scheme val="minor"/>
      </rPr>
      <t/>
    </r>
  </si>
  <si>
    <r>
      <t>총포류4</t>
    </r>
    <r>
      <rPr>
        <sz val="11"/>
        <color theme="1"/>
        <rFont val="맑은 고딕"/>
        <family val="2"/>
        <charset val="129"/>
        <scheme val="minor"/>
      </rPr>
      <t/>
    </r>
  </si>
  <si>
    <r>
      <t>총포류5</t>
    </r>
    <r>
      <rPr>
        <sz val="11"/>
        <color theme="1"/>
        <rFont val="맑은 고딕"/>
        <family val="2"/>
        <charset val="129"/>
        <scheme val="minor"/>
      </rPr>
      <t/>
    </r>
  </si>
  <si>
    <r>
      <t>총포류6</t>
    </r>
    <r>
      <rPr>
        <sz val="11"/>
        <color theme="1"/>
        <rFont val="맑은 고딕"/>
        <family val="2"/>
        <charset val="129"/>
        <scheme val="minor"/>
      </rPr>
      <t/>
    </r>
  </si>
  <si>
    <r>
      <t>총포류7</t>
    </r>
    <r>
      <rPr>
        <sz val="11"/>
        <color theme="1"/>
        <rFont val="맑은 고딕"/>
        <family val="2"/>
        <charset val="129"/>
        <scheme val="minor"/>
      </rPr>
      <t/>
    </r>
  </si>
  <si>
    <r>
      <t>총포류8</t>
    </r>
    <r>
      <rPr>
        <sz val="11"/>
        <color theme="1"/>
        <rFont val="맑은 고딕"/>
        <family val="2"/>
        <charset val="129"/>
        <scheme val="minor"/>
      </rPr>
      <t/>
    </r>
  </si>
  <si>
    <r>
      <t>총포류9</t>
    </r>
    <r>
      <rPr>
        <sz val="11"/>
        <color theme="1"/>
        <rFont val="맑은 고딕"/>
        <family val="2"/>
        <charset val="129"/>
        <scheme val="minor"/>
      </rPr>
      <t/>
    </r>
  </si>
  <si>
    <r>
      <t>총포류10</t>
    </r>
    <r>
      <rPr>
        <sz val="11"/>
        <color theme="1"/>
        <rFont val="맑은 고딕"/>
        <family val="2"/>
        <charset val="129"/>
        <scheme val="minor"/>
      </rPr>
      <t/>
    </r>
  </si>
  <si>
    <r>
      <t>총포류11</t>
    </r>
    <r>
      <rPr>
        <sz val="11"/>
        <color theme="1"/>
        <rFont val="맑은 고딕"/>
        <family val="2"/>
        <charset val="129"/>
        <scheme val="minor"/>
      </rPr>
      <t/>
    </r>
  </si>
  <si>
    <t>미술품1</t>
    <phoneticPr fontId="1" type="noConversion"/>
  </si>
  <si>
    <t>미술품2</t>
    <phoneticPr fontId="1" type="noConversion"/>
  </si>
  <si>
    <r>
      <t>미술품3</t>
    </r>
    <r>
      <rPr>
        <sz val="11"/>
        <color theme="1"/>
        <rFont val="맑은 고딕"/>
        <family val="2"/>
        <charset val="129"/>
        <scheme val="minor"/>
      </rPr>
      <t/>
    </r>
  </si>
  <si>
    <r>
      <t>미술품4</t>
    </r>
    <r>
      <rPr>
        <sz val="11"/>
        <color theme="1"/>
        <rFont val="맑은 고딕"/>
        <family val="2"/>
        <charset val="129"/>
        <scheme val="minor"/>
      </rPr>
      <t/>
    </r>
  </si>
  <si>
    <r>
      <t>미술품5</t>
    </r>
    <r>
      <rPr>
        <sz val="11"/>
        <color theme="1"/>
        <rFont val="맑은 고딕"/>
        <family val="2"/>
        <charset val="129"/>
        <scheme val="minor"/>
      </rPr>
      <t/>
    </r>
  </si>
  <si>
    <r>
      <t>미술품6</t>
    </r>
    <r>
      <rPr>
        <sz val="11"/>
        <color theme="1"/>
        <rFont val="맑은 고딕"/>
        <family val="2"/>
        <charset val="129"/>
        <scheme val="minor"/>
      </rPr>
      <t/>
    </r>
  </si>
  <si>
    <r>
      <t>미술품7</t>
    </r>
    <r>
      <rPr>
        <sz val="11"/>
        <color theme="1"/>
        <rFont val="맑은 고딕"/>
        <family val="2"/>
        <charset val="129"/>
        <scheme val="minor"/>
      </rPr>
      <t/>
    </r>
  </si>
  <si>
    <r>
      <t>미술품8</t>
    </r>
    <r>
      <rPr>
        <sz val="11"/>
        <color theme="1"/>
        <rFont val="맑은 고딕"/>
        <family val="2"/>
        <charset val="129"/>
        <scheme val="minor"/>
      </rPr>
      <t/>
    </r>
  </si>
  <si>
    <r>
      <t>미술품9</t>
    </r>
    <r>
      <rPr>
        <sz val="11"/>
        <color theme="1"/>
        <rFont val="맑은 고딕"/>
        <family val="2"/>
        <charset val="129"/>
        <scheme val="minor"/>
      </rPr>
      <t/>
    </r>
  </si>
  <si>
    <r>
      <t>미술품10</t>
    </r>
    <r>
      <rPr>
        <sz val="11"/>
        <color theme="1"/>
        <rFont val="맑은 고딕"/>
        <family val="2"/>
        <charset val="129"/>
        <scheme val="minor"/>
      </rPr>
      <t/>
    </r>
  </si>
  <si>
    <r>
      <t>미술품11</t>
    </r>
    <r>
      <rPr>
        <sz val="11"/>
        <color theme="1"/>
        <rFont val="맑은 고딕"/>
        <family val="2"/>
        <charset val="129"/>
        <scheme val="minor"/>
      </rPr>
      <t/>
    </r>
  </si>
  <si>
    <t>공업품1</t>
    <phoneticPr fontId="1" type="noConversion"/>
  </si>
  <si>
    <t>공업품2</t>
    <phoneticPr fontId="1" type="noConversion"/>
  </si>
  <si>
    <r>
      <t>공업품3</t>
    </r>
    <r>
      <rPr>
        <sz val="11"/>
        <color theme="1"/>
        <rFont val="맑은 고딕"/>
        <family val="2"/>
        <charset val="129"/>
        <scheme val="minor"/>
      </rPr>
      <t/>
    </r>
  </si>
  <si>
    <r>
      <t>공업품4</t>
    </r>
    <r>
      <rPr>
        <sz val="11"/>
        <color theme="1"/>
        <rFont val="맑은 고딕"/>
        <family val="2"/>
        <charset val="129"/>
        <scheme val="minor"/>
      </rPr>
      <t/>
    </r>
  </si>
  <si>
    <r>
      <t>공업품5</t>
    </r>
    <r>
      <rPr>
        <sz val="11"/>
        <color theme="1"/>
        <rFont val="맑은 고딕"/>
        <family val="2"/>
        <charset val="129"/>
        <scheme val="minor"/>
      </rPr>
      <t/>
    </r>
  </si>
  <si>
    <r>
      <t>공업품6</t>
    </r>
    <r>
      <rPr>
        <sz val="11"/>
        <color theme="1"/>
        <rFont val="맑은 고딕"/>
        <family val="2"/>
        <charset val="129"/>
        <scheme val="minor"/>
      </rPr>
      <t/>
    </r>
  </si>
  <si>
    <r>
      <t>공업품7</t>
    </r>
    <r>
      <rPr>
        <sz val="11"/>
        <color theme="1"/>
        <rFont val="맑은 고딕"/>
        <family val="2"/>
        <charset val="129"/>
        <scheme val="minor"/>
      </rPr>
      <t/>
    </r>
  </si>
  <si>
    <r>
      <t>공업품8</t>
    </r>
    <r>
      <rPr>
        <sz val="11"/>
        <color theme="1"/>
        <rFont val="맑은 고딕"/>
        <family val="2"/>
        <charset val="129"/>
        <scheme val="minor"/>
      </rPr>
      <t/>
    </r>
  </si>
  <si>
    <r>
      <t>공업품9</t>
    </r>
    <r>
      <rPr>
        <sz val="11"/>
        <color theme="1"/>
        <rFont val="맑은 고딕"/>
        <family val="2"/>
        <charset val="129"/>
        <scheme val="minor"/>
      </rPr>
      <t/>
    </r>
  </si>
  <si>
    <r>
      <t>공업품10</t>
    </r>
    <r>
      <rPr>
        <sz val="11"/>
        <color theme="1"/>
        <rFont val="맑은 고딕"/>
        <family val="2"/>
        <charset val="129"/>
        <scheme val="minor"/>
      </rPr>
      <t/>
    </r>
  </si>
  <si>
    <r>
      <t>공업품11</t>
    </r>
    <r>
      <rPr>
        <sz val="11"/>
        <color theme="1"/>
        <rFont val="맑은 고딕"/>
        <family val="2"/>
        <charset val="129"/>
        <scheme val="minor"/>
      </rPr>
      <t/>
    </r>
  </si>
  <si>
    <t>공예품1</t>
    <phoneticPr fontId="1" type="noConversion"/>
  </si>
  <si>
    <t>공예품2</t>
    <phoneticPr fontId="1" type="noConversion"/>
  </si>
  <si>
    <r>
      <t>공예품3</t>
    </r>
    <r>
      <rPr>
        <sz val="11"/>
        <color theme="1"/>
        <rFont val="맑은 고딕"/>
        <family val="2"/>
        <charset val="129"/>
        <scheme val="minor"/>
      </rPr>
      <t/>
    </r>
  </si>
  <si>
    <r>
      <t>공예품4</t>
    </r>
    <r>
      <rPr>
        <sz val="11"/>
        <color theme="1"/>
        <rFont val="맑은 고딕"/>
        <family val="2"/>
        <charset val="129"/>
        <scheme val="minor"/>
      </rPr>
      <t/>
    </r>
  </si>
  <si>
    <r>
      <t>공예품5</t>
    </r>
    <r>
      <rPr>
        <sz val="11"/>
        <color theme="1"/>
        <rFont val="맑은 고딕"/>
        <family val="2"/>
        <charset val="129"/>
        <scheme val="minor"/>
      </rPr>
      <t/>
    </r>
  </si>
  <si>
    <r>
      <t>공예품6</t>
    </r>
    <r>
      <rPr>
        <sz val="11"/>
        <color theme="1"/>
        <rFont val="맑은 고딕"/>
        <family val="2"/>
        <charset val="129"/>
        <scheme val="minor"/>
      </rPr>
      <t/>
    </r>
  </si>
  <si>
    <r>
      <t>공예품7</t>
    </r>
    <r>
      <rPr>
        <sz val="11"/>
        <color theme="1"/>
        <rFont val="맑은 고딕"/>
        <family val="2"/>
        <charset val="129"/>
        <scheme val="minor"/>
      </rPr>
      <t/>
    </r>
  </si>
  <si>
    <r>
      <t>공예품8</t>
    </r>
    <r>
      <rPr>
        <sz val="11"/>
        <color theme="1"/>
        <rFont val="맑은 고딕"/>
        <family val="2"/>
        <charset val="129"/>
        <scheme val="minor"/>
      </rPr>
      <t/>
    </r>
  </si>
  <si>
    <r>
      <t>공예품9</t>
    </r>
    <r>
      <rPr>
        <sz val="11"/>
        <color theme="1"/>
        <rFont val="맑은 고딕"/>
        <family val="2"/>
        <charset val="129"/>
        <scheme val="minor"/>
      </rPr>
      <t/>
    </r>
  </si>
  <si>
    <r>
      <t>공예품10</t>
    </r>
    <r>
      <rPr>
        <sz val="11"/>
        <color theme="1"/>
        <rFont val="맑은 고딕"/>
        <family val="2"/>
        <charset val="129"/>
        <scheme val="minor"/>
      </rPr>
      <t/>
    </r>
  </si>
  <si>
    <r>
      <t>공예품11</t>
    </r>
    <r>
      <rPr>
        <sz val="11"/>
        <color theme="1"/>
        <rFont val="맑은 고딕"/>
        <family val="2"/>
        <charset val="129"/>
        <scheme val="minor"/>
      </rPr>
      <t/>
    </r>
  </si>
  <si>
    <t>의약품1</t>
    <phoneticPr fontId="1" type="noConversion"/>
  </si>
  <si>
    <t>의약품2</t>
    <phoneticPr fontId="1" type="noConversion"/>
  </si>
  <si>
    <r>
      <t>의약품3</t>
    </r>
    <r>
      <rPr>
        <sz val="11"/>
        <color theme="1"/>
        <rFont val="맑은 고딕"/>
        <family val="2"/>
        <charset val="129"/>
        <scheme val="minor"/>
      </rPr>
      <t/>
    </r>
  </si>
  <si>
    <r>
      <t>의약품4</t>
    </r>
    <r>
      <rPr>
        <sz val="11"/>
        <color theme="1"/>
        <rFont val="맑은 고딕"/>
        <family val="2"/>
        <charset val="129"/>
        <scheme val="minor"/>
      </rPr>
      <t/>
    </r>
  </si>
  <si>
    <r>
      <t>의약품5</t>
    </r>
    <r>
      <rPr>
        <sz val="11"/>
        <color theme="1"/>
        <rFont val="맑은 고딕"/>
        <family val="2"/>
        <charset val="129"/>
        <scheme val="minor"/>
      </rPr>
      <t/>
    </r>
  </si>
  <si>
    <r>
      <t>의약품6</t>
    </r>
    <r>
      <rPr>
        <sz val="11"/>
        <color theme="1"/>
        <rFont val="맑은 고딕"/>
        <family val="2"/>
        <charset val="129"/>
        <scheme val="minor"/>
      </rPr>
      <t/>
    </r>
  </si>
  <si>
    <r>
      <t>의약품7</t>
    </r>
    <r>
      <rPr>
        <sz val="11"/>
        <color theme="1"/>
        <rFont val="맑은 고딕"/>
        <family val="2"/>
        <charset val="129"/>
        <scheme val="minor"/>
      </rPr>
      <t/>
    </r>
  </si>
  <si>
    <r>
      <t>의약품8</t>
    </r>
    <r>
      <rPr>
        <sz val="11"/>
        <color theme="1"/>
        <rFont val="맑은 고딕"/>
        <family val="2"/>
        <charset val="129"/>
        <scheme val="minor"/>
      </rPr>
      <t/>
    </r>
  </si>
  <si>
    <r>
      <t>의약품9</t>
    </r>
    <r>
      <rPr>
        <sz val="11"/>
        <color theme="1"/>
        <rFont val="맑은 고딕"/>
        <family val="2"/>
        <charset val="129"/>
        <scheme val="minor"/>
      </rPr>
      <t/>
    </r>
  </si>
  <si>
    <r>
      <t>의약품10</t>
    </r>
    <r>
      <rPr>
        <sz val="11"/>
        <color theme="1"/>
        <rFont val="맑은 고딕"/>
        <family val="2"/>
        <charset val="129"/>
        <scheme val="minor"/>
      </rPr>
      <t/>
    </r>
  </si>
  <si>
    <r>
      <t>의약품11</t>
    </r>
    <r>
      <rPr>
        <sz val="11"/>
        <color theme="1"/>
        <rFont val="맑은 고딕"/>
        <family val="2"/>
        <charset val="129"/>
        <scheme val="minor"/>
      </rPr>
      <t/>
    </r>
  </si>
  <si>
    <t>잡화1</t>
    <phoneticPr fontId="1" type="noConversion"/>
  </si>
  <si>
    <t>잡화2</t>
    <phoneticPr fontId="1" type="noConversion"/>
  </si>
  <si>
    <r>
      <t>잡화3</t>
    </r>
    <r>
      <rPr>
        <sz val="11"/>
        <color theme="1"/>
        <rFont val="맑은 고딕"/>
        <family val="2"/>
        <charset val="129"/>
        <scheme val="minor"/>
      </rPr>
      <t/>
    </r>
  </si>
  <si>
    <r>
      <t>잡화4</t>
    </r>
    <r>
      <rPr>
        <sz val="11"/>
        <color theme="1"/>
        <rFont val="맑은 고딕"/>
        <family val="2"/>
        <charset val="129"/>
        <scheme val="minor"/>
      </rPr>
      <t/>
    </r>
  </si>
  <si>
    <r>
      <t>잡화5</t>
    </r>
    <r>
      <rPr>
        <sz val="11"/>
        <color theme="1"/>
        <rFont val="맑은 고딕"/>
        <family val="2"/>
        <charset val="129"/>
        <scheme val="minor"/>
      </rPr>
      <t/>
    </r>
  </si>
  <si>
    <r>
      <t>잡화6</t>
    </r>
    <r>
      <rPr>
        <sz val="11"/>
        <color theme="1"/>
        <rFont val="맑은 고딕"/>
        <family val="2"/>
        <charset val="129"/>
        <scheme val="minor"/>
      </rPr>
      <t/>
    </r>
  </si>
  <si>
    <r>
      <t>잡화7</t>
    </r>
    <r>
      <rPr>
        <sz val="11"/>
        <color theme="1"/>
        <rFont val="맑은 고딕"/>
        <family val="2"/>
        <charset val="129"/>
        <scheme val="minor"/>
      </rPr>
      <t/>
    </r>
  </si>
  <si>
    <r>
      <t>잡화8</t>
    </r>
    <r>
      <rPr>
        <sz val="11"/>
        <color theme="1"/>
        <rFont val="맑은 고딕"/>
        <family val="2"/>
        <charset val="129"/>
        <scheme val="minor"/>
      </rPr>
      <t/>
    </r>
  </si>
  <si>
    <r>
      <t>잡화9</t>
    </r>
    <r>
      <rPr>
        <sz val="11"/>
        <color theme="1"/>
        <rFont val="맑은 고딕"/>
        <family val="2"/>
        <charset val="129"/>
        <scheme val="minor"/>
      </rPr>
      <t/>
    </r>
  </si>
  <si>
    <r>
      <t>잡화10</t>
    </r>
    <r>
      <rPr>
        <sz val="11"/>
        <color theme="1"/>
        <rFont val="맑은 고딕"/>
        <family val="2"/>
        <charset val="129"/>
        <scheme val="minor"/>
      </rPr>
      <t/>
    </r>
  </si>
  <si>
    <r>
      <t>잡화11</t>
    </r>
    <r>
      <rPr>
        <sz val="11"/>
        <color theme="1"/>
        <rFont val="맑은 고딕"/>
        <family val="2"/>
        <charset val="129"/>
        <scheme val="minor"/>
      </rPr>
      <t/>
    </r>
  </si>
  <si>
    <r>
      <t>식료품3</t>
    </r>
    <r>
      <rPr>
        <sz val="11"/>
        <color theme="1"/>
        <rFont val="맑은 고딕"/>
        <family val="2"/>
        <charset val="129"/>
        <scheme val="minor"/>
      </rPr>
      <t/>
    </r>
  </si>
  <si>
    <r>
      <t>식료품4</t>
    </r>
    <r>
      <rPr>
        <sz val="11"/>
        <color theme="1"/>
        <rFont val="맑은 고딕"/>
        <family val="2"/>
        <charset val="129"/>
        <scheme val="minor"/>
      </rPr>
      <t/>
    </r>
  </si>
  <si>
    <r>
      <t>식료품5</t>
    </r>
    <r>
      <rPr>
        <sz val="11"/>
        <color theme="1"/>
        <rFont val="맑은 고딕"/>
        <family val="2"/>
        <charset val="129"/>
        <scheme val="minor"/>
      </rPr>
      <t/>
    </r>
  </si>
  <si>
    <r>
      <t>식료품6</t>
    </r>
    <r>
      <rPr>
        <sz val="11"/>
        <color theme="1"/>
        <rFont val="맑은 고딕"/>
        <family val="2"/>
        <charset val="129"/>
        <scheme val="minor"/>
      </rPr>
      <t/>
    </r>
  </si>
  <si>
    <r>
      <t>식료품7</t>
    </r>
    <r>
      <rPr>
        <sz val="11"/>
        <color theme="1"/>
        <rFont val="맑은 고딕"/>
        <family val="2"/>
        <charset val="129"/>
        <scheme val="minor"/>
      </rPr>
      <t/>
    </r>
  </si>
  <si>
    <t>조선 근거리 tOp10</t>
  </si>
  <si>
    <t>O</t>
  </si>
  <si>
    <t>일본 근거리 tOp10</t>
  </si>
  <si>
    <t>대만 근거리 tOp10</t>
  </si>
  <si>
    <t>화남 근거리 tOp10</t>
  </si>
  <si>
    <t>O</t>
    <phoneticPr fontId="1" type="noConversion"/>
  </si>
  <si>
    <t>남만 보너스(출발 전 확인)</t>
    <phoneticPr fontId="1" type="noConversion"/>
  </si>
  <si>
    <t>X</t>
  </si>
  <si>
    <t>교환 전, 구매 전에 장비 확인</t>
    <phoneticPr fontId="1" type="noConversion"/>
  </si>
  <si>
    <t>유럽 가재</t>
    <phoneticPr fontId="1" type="noConversion"/>
  </si>
  <si>
    <t>X</t>
    <phoneticPr fontId="1" type="noConversion"/>
  </si>
  <si>
    <t>예테보리</t>
    <phoneticPr fontId="1" type="noConversion"/>
  </si>
  <si>
    <t>자단</t>
    <phoneticPr fontId="1" type="noConversion"/>
  </si>
  <si>
    <t>망갈</t>
    <phoneticPr fontId="1" type="noConversion"/>
  </si>
  <si>
    <t>아테네, 살로니카</t>
    <phoneticPr fontId="1" type="noConversion"/>
  </si>
  <si>
    <r>
      <t>식료품12</t>
    </r>
    <r>
      <rPr>
        <sz val="11"/>
        <color theme="1"/>
        <rFont val="맑은 고딕"/>
        <family val="2"/>
        <charset val="129"/>
        <scheme val="minor"/>
      </rPr>
      <t/>
    </r>
  </si>
  <si>
    <r>
      <t>조미료12</t>
    </r>
    <r>
      <rPr>
        <sz val="11"/>
        <color theme="1"/>
        <rFont val="맑은 고딕"/>
        <family val="2"/>
        <charset val="129"/>
        <scheme val="minor"/>
      </rPr>
      <t/>
    </r>
  </si>
  <si>
    <r>
      <t>주류12</t>
    </r>
    <r>
      <rPr>
        <sz val="11"/>
        <color theme="1"/>
        <rFont val="맑은 고딕"/>
        <family val="2"/>
        <charset val="129"/>
        <scheme val="minor"/>
      </rPr>
      <t/>
    </r>
  </si>
  <si>
    <r>
      <t>기호품12</t>
    </r>
    <r>
      <rPr>
        <sz val="11"/>
        <color theme="1"/>
        <rFont val="맑은 고딕"/>
        <family val="2"/>
        <charset val="129"/>
        <scheme val="minor"/>
      </rPr>
      <t/>
    </r>
  </si>
  <si>
    <r>
      <t>향신료12</t>
    </r>
    <r>
      <rPr>
        <sz val="11"/>
        <color theme="1"/>
        <rFont val="맑은 고딕"/>
        <family val="2"/>
        <charset val="129"/>
        <scheme val="minor"/>
      </rPr>
      <t/>
    </r>
  </si>
  <si>
    <r>
      <t>섬유12</t>
    </r>
    <r>
      <rPr>
        <sz val="11"/>
        <color theme="1"/>
        <rFont val="맑은 고딕"/>
        <family val="2"/>
        <charset val="129"/>
        <scheme val="minor"/>
      </rPr>
      <t/>
    </r>
  </si>
  <si>
    <r>
      <t>직물12</t>
    </r>
    <r>
      <rPr>
        <sz val="11"/>
        <color theme="1"/>
        <rFont val="맑은 고딕"/>
        <family val="2"/>
        <charset val="129"/>
        <scheme val="minor"/>
      </rPr>
      <t/>
    </r>
  </si>
  <si>
    <r>
      <t>염료12</t>
    </r>
    <r>
      <rPr>
        <sz val="11"/>
        <color theme="1"/>
        <rFont val="맑은 고딕"/>
        <family val="2"/>
        <charset val="129"/>
        <scheme val="minor"/>
      </rPr>
      <t/>
    </r>
  </si>
  <si>
    <r>
      <t>귀금속12</t>
    </r>
    <r>
      <rPr>
        <sz val="11"/>
        <color theme="1"/>
        <rFont val="맑은 고딕"/>
        <family val="2"/>
        <charset val="129"/>
        <scheme val="minor"/>
      </rPr>
      <t/>
    </r>
  </si>
  <si>
    <r>
      <t>광석12</t>
    </r>
    <r>
      <rPr>
        <sz val="11"/>
        <color theme="1"/>
        <rFont val="맑은 고딕"/>
        <family val="2"/>
        <charset val="129"/>
        <scheme val="minor"/>
      </rPr>
      <t/>
    </r>
  </si>
  <si>
    <r>
      <t>향료12</t>
    </r>
    <r>
      <rPr>
        <sz val="11"/>
        <color theme="1"/>
        <rFont val="맑은 고딕"/>
        <family val="2"/>
        <charset val="129"/>
        <scheme val="minor"/>
      </rPr>
      <t/>
    </r>
  </si>
  <si>
    <r>
      <t>보석12</t>
    </r>
    <r>
      <rPr>
        <sz val="11"/>
        <color theme="1"/>
        <rFont val="맑은 고딕"/>
        <family val="2"/>
        <charset val="129"/>
        <scheme val="minor"/>
      </rPr>
      <t/>
    </r>
  </si>
  <si>
    <r>
      <t>가축12</t>
    </r>
    <r>
      <rPr>
        <sz val="11"/>
        <color theme="1"/>
        <rFont val="맑은 고딕"/>
        <family val="2"/>
        <charset val="129"/>
        <scheme val="minor"/>
      </rPr>
      <t/>
    </r>
  </si>
  <si>
    <r>
      <t>무기류12</t>
    </r>
    <r>
      <rPr>
        <sz val="11"/>
        <color theme="1"/>
        <rFont val="맑은 고딕"/>
        <family val="2"/>
        <charset val="129"/>
        <scheme val="minor"/>
      </rPr>
      <t/>
    </r>
  </si>
  <si>
    <r>
      <t>총포류12</t>
    </r>
    <r>
      <rPr>
        <sz val="11"/>
        <color theme="1"/>
        <rFont val="맑은 고딕"/>
        <family val="2"/>
        <charset val="129"/>
        <scheme val="minor"/>
      </rPr>
      <t/>
    </r>
  </si>
  <si>
    <r>
      <t>미술품12</t>
    </r>
    <r>
      <rPr>
        <sz val="11"/>
        <color theme="1"/>
        <rFont val="맑은 고딕"/>
        <family val="2"/>
        <charset val="129"/>
        <scheme val="minor"/>
      </rPr>
      <t/>
    </r>
  </si>
  <si>
    <r>
      <t>공업품12</t>
    </r>
    <r>
      <rPr>
        <sz val="11"/>
        <color theme="1"/>
        <rFont val="맑은 고딕"/>
        <family val="2"/>
        <charset val="129"/>
        <scheme val="minor"/>
      </rPr>
      <t/>
    </r>
  </si>
  <si>
    <r>
      <t>공예품12</t>
    </r>
    <r>
      <rPr>
        <sz val="11"/>
        <color theme="1"/>
        <rFont val="맑은 고딕"/>
        <family val="2"/>
        <charset val="129"/>
        <scheme val="minor"/>
      </rPr>
      <t/>
    </r>
  </si>
  <si>
    <r>
      <t>의약품12</t>
    </r>
    <r>
      <rPr>
        <sz val="11"/>
        <color theme="1"/>
        <rFont val="맑은 고딕"/>
        <family val="2"/>
        <charset val="129"/>
        <scheme val="minor"/>
      </rPr>
      <t/>
    </r>
  </si>
  <si>
    <r>
      <t>잡화12</t>
    </r>
    <r>
      <rPr>
        <sz val="11"/>
        <color theme="1"/>
        <rFont val="맑은 고딕"/>
        <family val="2"/>
        <charset val="129"/>
        <scheme val="minor"/>
      </rPr>
      <t/>
    </r>
  </si>
  <si>
    <t>알렉산드라이트</t>
    <phoneticPr fontId="1" type="noConversion"/>
  </si>
  <si>
    <t>상트페테르부르크(18-3세기)</t>
    <phoneticPr fontId="1" type="noConversion"/>
  </si>
  <si>
    <t>마카오,운대산,중경,천주,항주</t>
    <phoneticPr fontId="1" type="noConversion"/>
  </si>
  <si>
    <t>달라헤스트</t>
    <phoneticPr fontId="1" type="noConversion"/>
  </si>
  <si>
    <t>에테보리</t>
    <phoneticPr fontId="1" type="noConversion"/>
  </si>
  <si>
    <t>TOP 10</t>
    <phoneticPr fontId="1" type="noConversion"/>
  </si>
  <si>
    <t>판매할 문화권</t>
    <phoneticPr fontId="1" type="noConversion"/>
  </si>
  <si>
    <t>남만 문화권</t>
    <phoneticPr fontId="1" type="noConversion"/>
  </si>
  <si>
    <t>터키2</t>
  </si>
  <si>
    <t>서아시아2</t>
  </si>
  <si>
    <t>마카오</t>
    <phoneticPr fontId="1" type="noConversion"/>
  </si>
  <si>
    <t>운대산</t>
    <phoneticPr fontId="1" type="noConversion"/>
  </si>
  <si>
    <t>중경</t>
    <phoneticPr fontId="1" type="noConversion"/>
  </si>
  <si>
    <t>천주</t>
    <phoneticPr fontId="1" type="noConversion"/>
  </si>
  <si>
    <t>항주</t>
    <phoneticPr fontId="1" type="noConversion"/>
  </si>
  <si>
    <t>교환 가능 도시</t>
    <phoneticPr fontId="1" type="noConversion"/>
  </si>
  <si>
    <t>소흥주</t>
    <phoneticPr fontId="1" type="noConversion"/>
  </si>
  <si>
    <t>필요 공헌도</t>
    <phoneticPr fontId="1" type="noConversion"/>
  </si>
  <si>
    <t>교역가능 공헌도(무역상인 교역가능)</t>
    <phoneticPr fontId="1" type="noConversion"/>
  </si>
  <si>
    <t>분류</t>
    <phoneticPr fontId="1" type="noConversion"/>
  </si>
  <si>
    <t>명칭</t>
    <phoneticPr fontId="1" type="noConversion"/>
  </si>
  <si>
    <t xml:space="preserve">X </t>
    <phoneticPr fontId="1" type="noConversion"/>
  </si>
  <si>
    <t>-</t>
    <phoneticPr fontId="1" type="noConversion"/>
  </si>
  <si>
    <t>단수이</t>
    <phoneticPr fontId="1" type="noConversion"/>
  </si>
  <si>
    <t>안평</t>
    <phoneticPr fontId="1" type="noConversion"/>
  </si>
  <si>
    <t>대만 섬</t>
    <phoneticPr fontId="1" type="noConversion"/>
  </si>
  <si>
    <t>포항</t>
    <phoneticPr fontId="1" type="noConversion"/>
  </si>
  <si>
    <t>부산</t>
    <phoneticPr fontId="1" type="noConversion"/>
  </si>
  <si>
    <t>한양</t>
    <phoneticPr fontId="1" type="noConversion"/>
  </si>
  <si>
    <t>추천 교역품</t>
    <phoneticPr fontId="1" type="noConversion"/>
  </si>
  <si>
    <t>양주밤</t>
    <phoneticPr fontId="1" type="noConversion"/>
  </si>
  <si>
    <t xml:space="preserve">가는 끈 </t>
    <phoneticPr fontId="1" type="noConversion"/>
  </si>
  <si>
    <t>타네시가마 총</t>
    <phoneticPr fontId="1" type="noConversion"/>
  </si>
  <si>
    <t>나가사키</t>
    <phoneticPr fontId="1" type="noConversion"/>
  </si>
  <si>
    <t>사카이</t>
    <phoneticPr fontId="1" type="noConversion"/>
  </si>
  <si>
    <t>에도</t>
    <phoneticPr fontId="1" type="noConversion"/>
  </si>
  <si>
    <t>사마 은</t>
    <phoneticPr fontId="1" type="noConversion"/>
  </si>
  <si>
    <t>북미서해안</t>
    <phoneticPr fontId="1" type="noConversion"/>
  </si>
  <si>
    <t>북미동해안</t>
    <phoneticPr fontId="1" type="noConversion"/>
  </si>
  <si>
    <t>북미 서해안</t>
    <phoneticPr fontId="1" type="noConversion"/>
  </si>
  <si>
    <t>북미 동해안</t>
    <phoneticPr fontId="1" type="noConversion"/>
  </si>
  <si>
    <t>중남미 서해안</t>
    <phoneticPr fontId="1" type="noConversion"/>
  </si>
  <si>
    <t>중남미 서해안1</t>
    <phoneticPr fontId="1" type="noConversion"/>
  </si>
  <si>
    <t>중남미 서해안2</t>
    <phoneticPr fontId="1" type="noConversion"/>
  </si>
  <si>
    <t>중남미 서해안3</t>
    <phoneticPr fontId="1" type="noConversion"/>
  </si>
  <si>
    <t>중남미 서해안4</t>
    <phoneticPr fontId="1" type="noConversion"/>
  </si>
  <si>
    <t>중남미 서해안5</t>
    <phoneticPr fontId="1" type="noConversion"/>
  </si>
  <si>
    <t>중남미 서해안6</t>
    <phoneticPr fontId="1" type="noConversion"/>
  </si>
  <si>
    <t>중남미 서해안7</t>
    <phoneticPr fontId="1" type="noConversion"/>
  </si>
  <si>
    <t>중남미 서해안8</t>
    <phoneticPr fontId="1" type="noConversion"/>
  </si>
  <si>
    <t>중남미 서해안9</t>
    <phoneticPr fontId="1" type="noConversion"/>
  </si>
  <si>
    <t>중남미 서해안10</t>
    <phoneticPr fontId="1" type="noConversion"/>
  </si>
  <si>
    <t>북미 서해안1</t>
    <phoneticPr fontId="1" type="noConversion"/>
  </si>
  <si>
    <t>북미 서해안2</t>
  </si>
  <si>
    <t>북미 서해안3</t>
  </si>
  <si>
    <t>북미 서해안4</t>
  </si>
  <si>
    <t>북미 서해안5</t>
  </si>
  <si>
    <t>북미 서해안6</t>
  </si>
  <si>
    <t>북미 서해안7</t>
  </si>
  <si>
    <t>북미 서해안8</t>
  </si>
  <si>
    <t>북미 서해안9</t>
  </si>
  <si>
    <t>북미 서해안10</t>
  </si>
  <si>
    <t>북미 동해안1</t>
    <phoneticPr fontId="1" type="noConversion"/>
  </si>
  <si>
    <t>북미 동해안2</t>
  </si>
  <si>
    <t>북미 동해안3</t>
  </si>
  <si>
    <t>북미 동해안4</t>
  </si>
  <si>
    <t>북미 동해안5</t>
  </si>
  <si>
    <t>북미 동해안6</t>
  </si>
  <si>
    <t>북미 동해안7</t>
  </si>
  <si>
    <t>북미 동해안8</t>
  </si>
  <si>
    <t>북미 동해안9</t>
  </si>
  <si>
    <t>북미 동해안10</t>
  </si>
  <si>
    <t>전체 남만 교역품 시세</t>
    <phoneticPr fontId="1" type="noConversion"/>
  </si>
  <si>
    <t>마카오에서 교역을 시작합니다.
'자단', '유럽 가재'와 같은 
교역품으로 교역을 시작해봅시다.</t>
    <phoneticPr fontId="1" type="noConversion"/>
  </si>
  <si>
    <t>포항에서 교역을 시작합니다. 
'고대미술품', '자단'과 같은 교역품으로 
교역을 시작해봅시다.</t>
    <phoneticPr fontId="1" type="noConversion"/>
  </si>
  <si>
    <t>단수이에서 교역을 시작합니다. 
전반적으로 재고가 높은 편이지만 
'자단'으로 도전해볼만 합니다.</t>
    <phoneticPr fontId="1" type="noConversion"/>
  </si>
  <si>
    <t>나가사키에서 교역을 시작합니다. 
'대리석상', '사향'과 같은 교역품으로 
교역을 시작해봅시다.</t>
    <phoneticPr fontId="1" type="noConversion"/>
  </si>
  <si>
    <t>근거리 교역 TOP 10</t>
    <phoneticPr fontId="1" type="noConversion"/>
  </si>
  <si>
    <t>발칸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</si>
</sst>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_ "/>
    <numFmt numFmtId="177" formatCode="#,##0_);[Red]\(#,##0\)"/>
  </numFmts>
  <fonts count="2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빙그레체Ⅱ"/>
      <family val="1"/>
      <charset val="129"/>
    </font>
    <font>
      <b/>
      <sz val="12"/>
      <color theme="1"/>
      <name val="빙그레체Ⅱ"/>
      <family val="1"/>
      <charset val="129"/>
    </font>
    <font>
      <b/>
      <sz val="11"/>
      <color theme="1"/>
      <name val="빙그레체Ⅱ"/>
      <family val="1"/>
      <charset val="129"/>
    </font>
    <font>
      <b/>
      <sz val="12"/>
      <color theme="7" tint="0.39997558519241921"/>
      <name val="빙그레체Ⅱ"/>
      <family val="1"/>
      <charset val="129"/>
    </font>
    <font>
      <b/>
      <sz val="14"/>
      <color theme="7" tint="0.39997558519241921"/>
      <name val="빙그레체Ⅱ"/>
      <family val="1"/>
      <charset val="129"/>
    </font>
    <font>
      <b/>
      <sz val="14"/>
      <color theme="9" tint="0.59999389629810485"/>
      <name val="빙그레체Ⅱ"/>
      <family val="1"/>
      <charset val="129"/>
    </font>
    <font>
      <b/>
      <sz val="11"/>
      <color rgb="FF000000"/>
      <name val="빙그레체Ⅱ"/>
      <family val="1"/>
      <charset val="129"/>
    </font>
    <font>
      <sz val="11"/>
      <color rgb="FF000000"/>
      <name val="빙그레체Ⅱ"/>
      <family val="1"/>
      <charset val="129"/>
    </font>
    <font>
      <sz val="10"/>
      <color theme="1"/>
      <name val="맑은 고딕"/>
      <family val="3"/>
      <charset val="129"/>
      <scheme val="minor"/>
    </font>
    <font>
      <b/>
      <sz val="14"/>
      <color theme="1"/>
      <name val="빙그레체Ⅱ"/>
      <family val="1"/>
      <charset val="129"/>
    </font>
    <font>
      <b/>
      <sz val="11"/>
      <color theme="1"/>
      <name val="맑은 고딕"/>
      <family val="3"/>
      <charset val="129"/>
      <scheme val="minor"/>
    </font>
    <font>
      <b/>
      <sz val="24"/>
      <color theme="1"/>
      <name val="빙그레체Ⅱ"/>
      <family val="1"/>
      <charset val="129"/>
    </font>
    <font>
      <sz val="10"/>
      <color theme="1"/>
      <name val="빙그레체Ⅱ"/>
      <family val="1"/>
      <charset val="129"/>
    </font>
    <font>
      <sz val="12"/>
      <color theme="1"/>
      <name val="빙그레체Ⅱ"/>
      <family val="1"/>
      <charset val="129"/>
    </font>
    <font>
      <b/>
      <sz val="26"/>
      <color theme="1"/>
      <name val="빙그레체Ⅱ"/>
      <family val="1"/>
      <charset val="129"/>
    </font>
    <font>
      <b/>
      <sz val="22"/>
      <color theme="1"/>
      <name val="빙그레체Ⅱ"/>
      <family val="1"/>
      <charset val="129"/>
    </font>
    <font>
      <sz val="14"/>
      <color theme="1"/>
      <name val="빙그레체Ⅱ"/>
      <family val="1"/>
      <charset val="129"/>
    </font>
    <font>
      <b/>
      <sz val="11"/>
      <color theme="7" tint="0.59999389629810485"/>
      <name val="빙그레체Ⅱ"/>
      <family val="1"/>
      <charset val="129"/>
    </font>
  </fonts>
  <fills count="1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 diagonalUp="1">
      <left/>
      <right/>
      <top/>
      <bottom/>
      <diagonal style="thin">
        <color auto="1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</cellStyleXfs>
  <cellXfs count="305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5" fillId="4" borderId="36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wrapText="1"/>
    </xf>
    <xf numFmtId="0" fontId="6" fillId="3" borderId="15" xfId="0" applyFont="1" applyFill="1" applyBorder="1" applyAlignment="1">
      <alignment horizontal="center" wrapText="1"/>
    </xf>
    <xf numFmtId="0" fontId="5" fillId="4" borderId="37" xfId="0" applyFont="1" applyFill="1" applyBorder="1" applyAlignment="1">
      <alignment horizontal="center" vertical="center"/>
    </xf>
    <xf numFmtId="0" fontId="5" fillId="4" borderId="38" xfId="0" applyFont="1" applyFill="1" applyBorder="1" applyAlignment="1">
      <alignment horizontal="center" vertical="center"/>
    </xf>
    <xf numFmtId="0" fontId="5" fillId="4" borderId="29" xfId="0" applyFont="1" applyFill="1" applyBorder="1" applyAlignment="1">
      <alignment horizontal="center" vertical="center"/>
    </xf>
    <xf numFmtId="0" fontId="5" fillId="4" borderId="30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/>
    </xf>
    <xf numFmtId="41" fontId="12" fillId="2" borderId="11" xfId="1" applyFont="1" applyFill="1" applyBorder="1" applyAlignment="1">
      <alignment horizontal="center" vertical="center"/>
    </xf>
    <xf numFmtId="41" fontId="12" fillId="4" borderId="0" xfId="1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/>
    </xf>
    <xf numFmtId="0" fontId="12" fillId="4" borderId="29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wrapText="1"/>
    </xf>
    <xf numFmtId="0" fontId="7" fillId="3" borderId="14" xfId="0" applyFont="1" applyFill="1" applyBorder="1" applyAlignment="1">
      <alignment horizontal="center" wrapText="1"/>
    </xf>
    <xf numFmtId="0" fontId="7" fillId="3" borderId="15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center" wrapText="1"/>
    </xf>
    <xf numFmtId="0" fontId="11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5" fillId="4" borderId="31" xfId="0" applyFont="1" applyFill="1" applyBorder="1" applyAlignment="1">
      <alignment horizontal="center" vertical="center"/>
    </xf>
    <xf numFmtId="0" fontId="5" fillId="4" borderId="32" xfId="0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/>
    </xf>
    <xf numFmtId="0" fontId="3" fillId="7" borderId="0" xfId="0" applyFont="1" applyFill="1" applyAlignment="1">
      <alignment horizontal="center" vertical="center" wrapText="1"/>
    </xf>
    <xf numFmtId="0" fontId="3" fillId="6" borderId="0" xfId="0" applyFont="1" applyFill="1" applyAlignment="1">
      <alignment horizontal="center" vertical="center"/>
    </xf>
    <xf numFmtId="0" fontId="11" fillId="2" borderId="39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shrinkToFit="1"/>
    </xf>
    <xf numFmtId="41" fontId="11" fillId="2" borderId="12" xfId="1" applyFont="1" applyFill="1" applyBorder="1" applyAlignment="1">
      <alignment horizontal="center" vertical="center" shrinkToFit="1"/>
    </xf>
    <xf numFmtId="0" fontId="11" fillId="2" borderId="27" xfId="0" applyFont="1" applyFill="1" applyBorder="1" applyAlignment="1">
      <alignment horizontal="center" vertical="center"/>
    </xf>
    <xf numFmtId="41" fontId="12" fillId="2" borderId="40" xfId="1" applyFont="1" applyFill="1" applyBorder="1" applyAlignment="1">
      <alignment horizontal="center" vertical="center"/>
    </xf>
    <xf numFmtId="41" fontId="11" fillId="2" borderId="28" xfId="1" applyFont="1" applyFill="1" applyBorder="1" applyAlignment="1">
      <alignment horizontal="center" vertical="center" shrinkToFit="1"/>
    </xf>
    <xf numFmtId="176" fontId="5" fillId="2" borderId="20" xfId="0" applyNumberFormat="1" applyFont="1" applyFill="1" applyBorder="1" applyAlignment="1">
      <alignment horizontal="center" vertical="center" shrinkToFit="1"/>
    </xf>
    <xf numFmtId="176" fontId="5" fillId="2" borderId="21" xfId="0" applyNumberFormat="1" applyFont="1" applyFill="1" applyBorder="1" applyAlignment="1">
      <alignment horizontal="center" vertical="center" shrinkToFit="1"/>
    </xf>
    <xf numFmtId="176" fontId="5" fillId="2" borderId="22" xfId="0" applyNumberFormat="1" applyFont="1" applyFill="1" applyBorder="1" applyAlignment="1">
      <alignment horizontal="center" vertical="center" shrinkToFit="1"/>
    </xf>
    <xf numFmtId="3" fontId="3" fillId="2" borderId="0" xfId="0" applyNumberFormat="1" applyFont="1" applyFill="1" applyAlignment="1">
      <alignment horizontal="center" vertical="center"/>
    </xf>
    <xf numFmtId="3" fontId="3" fillId="9" borderId="0" xfId="0" applyNumberFormat="1" applyFont="1" applyFill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177" fontId="3" fillId="2" borderId="0" xfId="0" applyNumberFormat="1" applyFont="1" applyFill="1" applyAlignment="1">
      <alignment horizontal="center" vertical="center"/>
    </xf>
    <xf numFmtId="177" fontId="3" fillId="9" borderId="0" xfId="0" applyNumberFormat="1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left" vertical="center"/>
    </xf>
    <xf numFmtId="0" fontId="7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8" fillId="4" borderId="0" xfId="0" applyFont="1" applyFill="1">
      <alignment vertical="center"/>
    </xf>
    <xf numFmtId="0" fontId="7" fillId="0" borderId="0" xfId="0" applyFont="1" applyAlignment="1">
      <alignment horizontal="center" vertical="center"/>
    </xf>
    <xf numFmtId="0" fontId="14" fillId="8" borderId="27" xfId="0" applyFont="1" applyFill="1" applyBorder="1" applyAlignment="1">
      <alignment horizontal="center" vertical="center"/>
    </xf>
    <xf numFmtId="0" fontId="14" fillId="8" borderId="28" xfId="0" applyFont="1" applyFill="1" applyBorder="1" applyAlignment="1">
      <alignment horizontal="center" vertical="center"/>
    </xf>
    <xf numFmtId="0" fontId="6" fillId="3" borderId="41" xfId="0" applyFont="1" applyFill="1" applyBorder="1" applyAlignment="1">
      <alignment horizontal="center" vertical="center"/>
    </xf>
    <xf numFmtId="0" fontId="5" fillId="5" borderId="16" xfId="0" applyFont="1" applyFill="1" applyBorder="1" applyAlignment="1">
      <alignment horizontal="center" vertical="center"/>
    </xf>
    <xf numFmtId="0" fontId="5" fillId="5" borderId="3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3" fontId="3" fillId="13" borderId="1" xfId="0" applyNumberFormat="1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45" xfId="0" applyBorder="1">
      <alignment vertical="center"/>
    </xf>
    <xf numFmtId="0" fontId="5" fillId="0" borderId="0" xfId="0" applyFont="1" applyAlignment="1">
      <alignment horizontal="center" vertical="center"/>
    </xf>
    <xf numFmtId="41" fontId="5" fillId="0" borderId="0" xfId="1" applyFont="1" applyAlignment="1">
      <alignment horizontal="center" vertical="center"/>
    </xf>
    <xf numFmtId="0" fontId="7" fillId="14" borderId="8" xfId="0" applyFont="1" applyFill="1" applyBorder="1" applyAlignment="1">
      <alignment horizontal="center" vertical="center"/>
    </xf>
    <xf numFmtId="41" fontId="7" fillId="14" borderId="9" xfId="1" applyFont="1" applyFill="1" applyBorder="1" applyAlignment="1">
      <alignment horizontal="center" vertical="center"/>
    </xf>
    <xf numFmtId="0" fontId="7" fillId="14" borderId="9" xfId="0" applyFont="1" applyFill="1" applyBorder="1" applyAlignment="1">
      <alignment horizontal="center" vertical="center"/>
    </xf>
    <xf numFmtId="41" fontId="7" fillId="14" borderId="10" xfId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41" fontId="5" fillId="0" borderId="9" xfId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7" fillId="14" borderId="52" xfId="0" applyFont="1" applyFill="1" applyBorder="1" applyAlignment="1">
      <alignment horizontal="center" vertical="center"/>
    </xf>
    <xf numFmtId="41" fontId="7" fillId="14" borderId="53" xfId="1" applyFont="1" applyFill="1" applyBorder="1" applyAlignment="1">
      <alignment horizontal="center" vertical="center"/>
    </xf>
    <xf numFmtId="0" fontId="7" fillId="14" borderId="53" xfId="0" applyFont="1" applyFill="1" applyBorder="1" applyAlignment="1">
      <alignment horizontal="center" vertical="center"/>
    </xf>
    <xf numFmtId="41" fontId="7" fillId="14" borderId="54" xfId="1" applyFont="1" applyFill="1" applyBorder="1" applyAlignment="1">
      <alignment horizontal="center" vertical="center"/>
    </xf>
    <xf numFmtId="41" fontId="7" fillId="14" borderId="55" xfId="1" applyFont="1" applyFill="1" applyBorder="1" applyAlignment="1">
      <alignment horizontal="center" vertical="center"/>
    </xf>
    <xf numFmtId="0" fontId="7" fillId="14" borderId="27" xfId="0" applyFont="1" applyFill="1" applyBorder="1" applyAlignment="1">
      <alignment horizontal="center" vertical="center"/>
    </xf>
    <xf numFmtId="41" fontId="5" fillId="0" borderId="0" xfId="1" applyFont="1">
      <alignment vertical="center"/>
    </xf>
    <xf numFmtId="41" fontId="5" fillId="0" borderId="11" xfId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41" fontId="7" fillId="0" borderId="0" xfId="1" applyFont="1" applyAlignment="1">
      <alignment horizontal="center" vertical="center"/>
    </xf>
    <xf numFmtId="41" fontId="7" fillId="14" borderId="8" xfId="1" applyFont="1" applyFill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41" fontId="7" fillId="14" borderId="19" xfId="1" applyFont="1" applyFill="1" applyBorder="1" applyAlignment="1">
      <alignment horizontal="center" vertical="center"/>
    </xf>
    <xf numFmtId="41" fontId="5" fillId="0" borderId="54" xfId="1" applyFont="1" applyBorder="1">
      <alignment vertical="center"/>
    </xf>
    <xf numFmtId="0" fontId="7" fillId="14" borderId="63" xfId="0" applyFont="1" applyFill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41" fontId="5" fillId="0" borderId="39" xfId="1" applyFont="1" applyBorder="1" applyAlignment="1">
      <alignment horizontal="center" vertical="center"/>
    </xf>
    <xf numFmtId="41" fontId="5" fillId="0" borderId="6" xfId="1" applyFont="1" applyBorder="1" applyAlignment="1">
      <alignment horizontal="center" vertical="center"/>
    </xf>
    <xf numFmtId="41" fontId="5" fillId="0" borderId="8" xfId="1" applyFont="1" applyBorder="1" applyAlignment="1">
      <alignment horizontal="center" vertical="center"/>
    </xf>
    <xf numFmtId="41" fontId="7" fillId="10" borderId="26" xfId="1" applyFont="1" applyFill="1" applyBorder="1" applyAlignment="1">
      <alignment horizontal="center" vertical="center"/>
    </xf>
    <xf numFmtId="41" fontId="7" fillId="10" borderId="21" xfId="1" applyFont="1" applyFill="1" applyBorder="1" applyAlignment="1">
      <alignment horizontal="center" vertical="center"/>
    </xf>
    <xf numFmtId="41" fontId="7" fillId="10" borderId="64" xfId="1" applyFont="1" applyFill="1" applyBorder="1" applyAlignment="1">
      <alignment horizontal="center" vertical="center"/>
    </xf>
    <xf numFmtId="41" fontId="7" fillId="10" borderId="20" xfId="1" applyFont="1" applyFill="1" applyBorder="1" applyAlignment="1">
      <alignment horizontal="center" vertical="center"/>
    </xf>
    <xf numFmtId="41" fontId="7" fillId="10" borderId="22" xfId="1" applyFont="1" applyFill="1" applyBorder="1" applyAlignment="1">
      <alignment horizontal="center" vertical="center"/>
    </xf>
    <xf numFmtId="41" fontId="5" fillId="0" borderId="11" xfId="1" applyFont="1" applyFill="1" applyBorder="1" applyAlignment="1">
      <alignment horizontal="center" vertical="center"/>
    </xf>
    <xf numFmtId="41" fontId="5" fillId="0" borderId="1" xfId="1" applyFont="1" applyFill="1" applyBorder="1" applyAlignment="1">
      <alignment horizontal="center" vertical="center"/>
    </xf>
    <xf numFmtId="41" fontId="5" fillId="0" borderId="42" xfId="1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60" xfId="0" applyFont="1" applyBorder="1" applyAlignment="1">
      <alignment horizontal="center" vertical="center"/>
    </xf>
    <xf numFmtId="41" fontId="5" fillId="0" borderId="9" xfId="1" applyFont="1" applyFill="1" applyBorder="1" applyAlignment="1">
      <alignment horizontal="center" vertical="center"/>
    </xf>
    <xf numFmtId="41" fontId="5" fillId="0" borderId="17" xfId="1" applyFont="1" applyFill="1" applyBorder="1" applyAlignment="1">
      <alignment horizontal="center" vertical="center"/>
    </xf>
    <xf numFmtId="41" fontId="5" fillId="0" borderId="18" xfId="1" applyFont="1" applyFill="1" applyBorder="1" applyAlignment="1">
      <alignment horizontal="center" vertical="center"/>
    </xf>
    <xf numFmtId="41" fontId="5" fillId="0" borderId="59" xfId="1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41" fontId="7" fillId="14" borderId="61" xfId="1" applyFont="1" applyFill="1" applyBorder="1" applyAlignment="1">
      <alignment horizontal="center" vertical="center"/>
    </xf>
    <xf numFmtId="41" fontId="7" fillId="14" borderId="40" xfId="1" applyFont="1" applyFill="1" applyBorder="1" applyAlignment="1">
      <alignment horizontal="center" vertical="center"/>
    </xf>
    <xf numFmtId="0" fontId="7" fillId="14" borderId="40" xfId="0" applyFont="1" applyFill="1" applyBorder="1" applyAlignment="1">
      <alignment horizontal="center" vertical="center"/>
    </xf>
    <xf numFmtId="0" fontId="7" fillId="14" borderId="33" xfId="0" applyFont="1" applyFill="1" applyBorder="1" applyAlignment="1">
      <alignment horizontal="center" vertical="center"/>
    </xf>
    <xf numFmtId="0" fontId="7" fillId="14" borderId="30" xfId="0" applyFont="1" applyFill="1" applyBorder="1" applyAlignment="1">
      <alignment horizontal="center" vertical="center"/>
    </xf>
    <xf numFmtId="41" fontId="7" fillId="14" borderId="62" xfId="1" applyFont="1" applyFill="1" applyBorder="1" applyAlignment="1">
      <alignment horizontal="center" vertical="center"/>
    </xf>
    <xf numFmtId="41" fontId="5" fillId="6" borderId="18" xfId="1" applyFont="1" applyFill="1" applyBorder="1" applyAlignment="1">
      <alignment horizontal="center" vertical="center"/>
    </xf>
    <xf numFmtId="41" fontId="7" fillId="14" borderId="19" xfId="1" applyFont="1" applyFill="1" applyBorder="1" applyAlignment="1">
      <alignment horizontal="center" vertical="center" wrapText="1"/>
    </xf>
    <xf numFmtId="41" fontId="5" fillId="6" borderId="1" xfId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48" xfId="0" applyFont="1" applyFill="1" applyBorder="1" applyAlignment="1">
      <alignment horizontal="center" vertical="center"/>
    </xf>
    <xf numFmtId="41" fontId="5" fillId="6" borderId="6" xfId="1" applyFont="1" applyFill="1" applyBorder="1" applyAlignment="1">
      <alignment horizontal="center" vertical="center"/>
    </xf>
    <xf numFmtId="0" fontId="5" fillId="6" borderId="11" xfId="0" applyFont="1" applyFill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41" fontId="5" fillId="0" borderId="40" xfId="1" applyFont="1" applyFill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41" fontId="5" fillId="0" borderId="51" xfId="1" applyFont="1" applyBorder="1">
      <alignment vertical="center"/>
    </xf>
    <xf numFmtId="41" fontId="5" fillId="0" borderId="61" xfId="1" applyFont="1" applyFill="1" applyBorder="1" applyAlignment="1">
      <alignment horizontal="center" vertical="center"/>
    </xf>
    <xf numFmtId="0" fontId="7" fillId="14" borderId="25" xfId="0" applyFont="1" applyFill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41" fontId="7" fillId="14" borderId="44" xfId="1" applyFont="1" applyFill="1" applyBorder="1" applyAlignment="1">
      <alignment horizontal="center" vertical="center"/>
    </xf>
    <xf numFmtId="41" fontId="18" fillId="0" borderId="40" xfId="1" applyFont="1" applyBorder="1" applyAlignment="1">
      <alignment horizontal="center" vertical="center"/>
    </xf>
    <xf numFmtId="41" fontId="18" fillId="0" borderId="40" xfId="1" applyFont="1" applyBorder="1" applyAlignment="1">
      <alignment horizontal="center" vertical="center" shrinkToFit="1"/>
    </xf>
    <xf numFmtId="41" fontId="17" fillId="0" borderId="62" xfId="1" applyFont="1" applyBorder="1" applyAlignment="1">
      <alignment horizontal="center" vertical="center"/>
    </xf>
    <xf numFmtId="41" fontId="5" fillId="0" borderId="53" xfId="1" applyFont="1" applyBorder="1" applyAlignment="1">
      <alignment horizontal="center" vertical="center"/>
    </xf>
    <xf numFmtId="41" fontId="5" fillId="0" borderId="54" xfId="1" applyFont="1" applyBorder="1" applyAlignment="1">
      <alignment horizontal="center" vertical="center"/>
    </xf>
    <xf numFmtId="41" fontId="5" fillId="0" borderId="61" xfId="1" applyFont="1" applyBorder="1" applyAlignment="1">
      <alignment horizontal="center" vertical="center"/>
    </xf>
    <xf numFmtId="41" fontId="5" fillId="0" borderId="40" xfId="1" applyFont="1" applyBorder="1" applyAlignment="1">
      <alignment horizontal="center" vertical="center"/>
    </xf>
    <xf numFmtId="41" fontId="5" fillId="6" borderId="17" xfId="1" applyFont="1" applyFill="1" applyBorder="1" applyAlignment="1">
      <alignment horizontal="center" vertical="center"/>
    </xf>
    <xf numFmtId="41" fontId="18" fillId="0" borderId="61" xfId="1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1" fontId="5" fillId="0" borderId="4" xfId="1" applyFont="1" applyFill="1" applyBorder="1" applyAlignment="1">
      <alignment horizontal="center" vertical="center"/>
    </xf>
    <xf numFmtId="41" fontId="5" fillId="6" borderId="4" xfId="1" applyFont="1" applyFill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0" fontId="3" fillId="15" borderId="0" xfId="0" applyFont="1" applyFill="1" applyAlignment="1">
      <alignment horizontal="center" vertical="center"/>
    </xf>
    <xf numFmtId="0" fontId="3" fillId="0" borderId="68" xfId="0" applyFont="1" applyBorder="1" applyAlignment="1">
      <alignment horizontal="center" vertical="center"/>
    </xf>
    <xf numFmtId="3" fontId="3" fillId="0" borderId="68" xfId="0" applyNumberFormat="1" applyFont="1" applyBorder="1" applyAlignment="1">
      <alignment horizontal="center" vertical="center"/>
    </xf>
    <xf numFmtId="3" fontId="3" fillId="2" borderId="68" xfId="0" applyNumberFormat="1" applyFont="1" applyFill="1" applyBorder="1" applyAlignment="1">
      <alignment horizontal="center" vertical="center"/>
    </xf>
    <xf numFmtId="177" fontId="3" fillId="0" borderId="68" xfId="0" applyNumberFormat="1" applyFont="1" applyBorder="1" applyAlignment="1">
      <alignment horizontal="center" vertical="center"/>
    </xf>
    <xf numFmtId="177" fontId="3" fillId="2" borderId="68" xfId="0" applyNumberFormat="1" applyFont="1" applyFill="1" applyBorder="1" applyAlignment="1">
      <alignment horizontal="center" vertical="center"/>
    </xf>
    <xf numFmtId="177" fontId="3" fillId="9" borderId="68" xfId="0" applyNumberFormat="1" applyFont="1" applyFill="1" applyBorder="1" applyAlignment="1">
      <alignment horizontal="center" vertical="center"/>
    </xf>
    <xf numFmtId="177" fontId="3" fillId="0" borderId="69" xfId="0" applyNumberFormat="1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3" fontId="3" fillId="9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/>
    </xf>
    <xf numFmtId="177" fontId="3" fillId="0" borderId="70" xfId="0" applyNumberFormat="1" applyFont="1" applyBorder="1" applyAlignment="1">
      <alignment horizontal="center" vertical="center"/>
    </xf>
    <xf numFmtId="177" fontId="3" fillId="9" borderId="1" xfId="0" applyNumberFormat="1" applyFont="1" applyFill="1" applyBorder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3" fontId="3" fillId="0" borderId="7" xfId="0" applyNumberFormat="1" applyFont="1" applyBorder="1" applyAlignment="1">
      <alignment horizontal="center" vertical="center"/>
    </xf>
    <xf numFmtId="3" fontId="3" fillId="0" borderId="9" xfId="0" applyNumberFormat="1" applyFont="1" applyBorder="1" applyAlignment="1">
      <alignment horizontal="center" vertical="center"/>
    </xf>
    <xf numFmtId="3" fontId="3" fillId="2" borderId="9" xfId="0" applyNumberFormat="1" applyFont="1" applyFill="1" applyBorder="1" applyAlignment="1">
      <alignment horizontal="center" vertical="center"/>
    </xf>
    <xf numFmtId="3" fontId="3" fillId="0" borderId="10" xfId="0" applyNumberFormat="1" applyFont="1" applyBorder="1" applyAlignment="1">
      <alignment horizontal="center" vertical="center"/>
    </xf>
    <xf numFmtId="0" fontId="15" fillId="11" borderId="46" xfId="0" applyFont="1" applyFill="1" applyBorder="1" applyAlignment="1">
      <alignment horizontal="center" vertical="center"/>
    </xf>
    <xf numFmtId="0" fontId="15" fillId="11" borderId="47" xfId="0" applyFont="1" applyFill="1" applyBorder="1" applyAlignment="1">
      <alignment horizontal="center" vertical="center"/>
    </xf>
    <xf numFmtId="3" fontId="3" fillId="0" borderId="56" xfId="0" applyNumberFormat="1" applyFont="1" applyBorder="1" applyAlignment="1">
      <alignment horizontal="center" vertical="center"/>
    </xf>
    <xf numFmtId="3" fontId="3" fillId="0" borderId="18" xfId="0" applyNumberFormat="1" applyFont="1" applyBorder="1" applyAlignment="1">
      <alignment horizontal="center" vertical="center"/>
    </xf>
    <xf numFmtId="3" fontId="3" fillId="2" borderId="18" xfId="0" applyNumberFormat="1" applyFont="1" applyFill="1" applyBorder="1" applyAlignment="1">
      <alignment horizontal="center" vertical="center"/>
    </xf>
    <xf numFmtId="3" fontId="3" fillId="0" borderId="19" xfId="0" applyNumberFormat="1" applyFont="1" applyBorder="1" applyAlignment="1">
      <alignment horizontal="center" vertical="center"/>
    </xf>
    <xf numFmtId="177" fontId="3" fillId="0" borderId="18" xfId="0" applyNumberFormat="1" applyFont="1" applyBorder="1" applyAlignment="1">
      <alignment horizontal="center" vertical="center"/>
    </xf>
    <xf numFmtId="177" fontId="3" fillId="2" borderId="18" xfId="0" applyNumberFormat="1" applyFont="1" applyFill="1" applyBorder="1" applyAlignment="1">
      <alignment horizontal="center" vertical="center"/>
    </xf>
    <xf numFmtId="177" fontId="3" fillId="2" borderId="56" xfId="0" applyNumberFormat="1" applyFont="1" applyFill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7" fontId="3" fillId="2" borderId="4" xfId="0" applyNumberFormat="1" applyFont="1" applyFill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177" fontId="3" fillId="0" borderId="7" xfId="0" applyNumberFormat="1" applyFont="1" applyBorder="1" applyAlignment="1">
      <alignment horizontal="center" vertical="center"/>
    </xf>
    <xf numFmtId="177" fontId="3" fillId="0" borderId="19" xfId="0" applyNumberFormat="1" applyFont="1" applyBorder="1" applyAlignment="1">
      <alignment horizontal="center" vertical="center"/>
    </xf>
    <xf numFmtId="177" fontId="3" fillId="0" borderId="9" xfId="0" applyNumberFormat="1" applyFont="1" applyBorder="1" applyAlignment="1">
      <alignment horizontal="center" vertical="center"/>
    </xf>
    <xf numFmtId="177" fontId="3" fillId="2" borderId="9" xfId="0" applyNumberFormat="1" applyFont="1" applyFill="1" applyBorder="1" applyAlignment="1">
      <alignment horizontal="center" vertical="center"/>
    </xf>
    <xf numFmtId="177" fontId="3" fillId="9" borderId="9" xfId="0" applyNumberFormat="1" applyFont="1" applyFill="1" applyBorder="1" applyAlignment="1">
      <alignment horizontal="center" vertical="center"/>
    </xf>
    <xf numFmtId="177" fontId="3" fillId="0" borderId="10" xfId="0" applyNumberFormat="1" applyFont="1" applyBorder="1" applyAlignment="1">
      <alignment horizontal="center" vertical="center"/>
    </xf>
    <xf numFmtId="177" fontId="3" fillId="0" borderId="56" xfId="0" applyNumberFormat="1" applyFont="1" applyBorder="1" applyAlignment="1">
      <alignment horizontal="center" vertical="center"/>
    </xf>
    <xf numFmtId="0" fontId="15" fillId="16" borderId="26" xfId="0" applyFont="1" applyFill="1" applyBorder="1" applyAlignment="1">
      <alignment horizontal="center" vertical="center"/>
    </xf>
    <xf numFmtId="0" fontId="15" fillId="16" borderId="21" xfId="0" applyFont="1" applyFill="1" applyBorder="1" applyAlignment="1">
      <alignment horizontal="center" vertical="center"/>
    </xf>
    <xf numFmtId="0" fontId="15" fillId="16" borderId="22" xfId="0" applyFont="1" applyFill="1" applyBorder="1" applyAlignment="1">
      <alignment horizontal="center" vertical="center"/>
    </xf>
    <xf numFmtId="0" fontId="15" fillId="11" borderId="71" xfId="0" applyFont="1" applyFill="1" applyBorder="1" applyAlignment="1">
      <alignment horizontal="center" vertical="center"/>
    </xf>
    <xf numFmtId="0" fontId="15" fillId="11" borderId="45" xfId="0" applyFont="1" applyFill="1" applyBorder="1" applyAlignment="1">
      <alignment horizontal="center" vertical="center"/>
    </xf>
    <xf numFmtId="0" fontId="15" fillId="16" borderId="23" xfId="0" applyFont="1" applyFill="1" applyBorder="1" applyAlignment="1">
      <alignment horizontal="center" vertical="center"/>
    </xf>
    <xf numFmtId="0" fontId="15" fillId="16" borderId="24" xfId="0" applyFont="1" applyFill="1" applyBorder="1" applyAlignment="1">
      <alignment horizontal="center" vertical="center"/>
    </xf>
    <xf numFmtId="0" fontId="15" fillId="16" borderId="25" xfId="0" applyFont="1" applyFill="1" applyBorder="1" applyAlignment="1">
      <alignment horizontal="center" vertical="center"/>
    </xf>
    <xf numFmtId="41" fontId="5" fillId="0" borderId="27" xfId="1" applyFont="1" applyBorder="1" applyAlignment="1">
      <alignment horizontal="center" vertical="center"/>
    </xf>
    <xf numFmtId="41" fontId="5" fillId="0" borderId="28" xfId="1" applyFont="1" applyBorder="1" applyAlignment="1">
      <alignment horizontal="center" vertical="center"/>
    </xf>
    <xf numFmtId="41" fontId="5" fillId="0" borderId="61" xfId="1" applyFont="1" applyBorder="1" applyAlignment="1">
      <alignment horizontal="center" vertical="center" shrinkToFit="1"/>
    </xf>
    <xf numFmtId="41" fontId="5" fillId="0" borderId="28" xfId="1" applyFont="1" applyBorder="1" applyAlignment="1">
      <alignment vertical="center"/>
    </xf>
    <xf numFmtId="0" fontId="5" fillId="10" borderId="22" xfId="0" applyFont="1" applyFill="1" applyBorder="1">
      <alignment vertical="center"/>
    </xf>
    <xf numFmtId="0" fontId="22" fillId="4" borderId="0" xfId="0" applyFont="1" applyFill="1" applyAlignment="1">
      <alignment horizontal="left" vertical="center"/>
    </xf>
    <xf numFmtId="0" fontId="9" fillId="4" borderId="32" xfId="0" applyFont="1" applyFill="1" applyBorder="1" applyAlignment="1">
      <alignment horizontal="right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35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wrapText="1"/>
    </xf>
    <xf numFmtId="0" fontId="7" fillId="3" borderId="34" xfId="0" applyFont="1" applyFill="1" applyBorder="1" applyAlignment="1">
      <alignment horizontal="center" wrapText="1"/>
    </xf>
    <xf numFmtId="0" fontId="7" fillId="3" borderId="35" xfId="0" applyFont="1" applyFill="1" applyBorder="1" applyAlignment="1">
      <alignment horizontal="center" wrapText="1"/>
    </xf>
    <xf numFmtId="0" fontId="9" fillId="5" borderId="16" xfId="0" applyFont="1" applyFill="1" applyBorder="1" applyAlignment="1">
      <alignment horizontal="left" vertical="center"/>
    </xf>
    <xf numFmtId="0" fontId="9" fillId="5" borderId="34" xfId="0" applyFont="1" applyFill="1" applyBorder="1" applyAlignment="1">
      <alignment horizontal="left" vertical="center"/>
    </xf>
    <xf numFmtId="0" fontId="9" fillId="5" borderId="35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41" fontId="6" fillId="14" borderId="65" xfId="1" applyFont="1" applyFill="1" applyBorder="1" applyAlignment="1">
      <alignment horizontal="center" vertical="center"/>
    </xf>
    <xf numFmtId="41" fontId="6" fillId="14" borderId="14" xfId="1" applyFont="1" applyFill="1" applyBorder="1" applyAlignment="1">
      <alignment horizontal="center" vertical="center"/>
    </xf>
    <xf numFmtId="41" fontId="6" fillId="14" borderId="15" xfId="1" applyFont="1" applyFill="1" applyBorder="1" applyAlignment="1">
      <alignment horizontal="center" vertical="center"/>
    </xf>
    <xf numFmtId="41" fontId="21" fillId="0" borderId="36" xfId="1" applyFont="1" applyBorder="1" applyAlignment="1">
      <alignment horizontal="center" vertical="center" wrapText="1"/>
    </xf>
    <xf numFmtId="41" fontId="21" fillId="0" borderId="37" xfId="1" applyFont="1" applyBorder="1" applyAlignment="1">
      <alignment horizontal="center" vertical="center" wrapText="1"/>
    </xf>
    <xf numFmtId="41" fontId="21" fillId="0" borderId="38" xfId="1" applyFont="1" applyBorder="1" applyAlignment="1">
      <alignment horizontal="center" vertical="center" wrapText="1"/>
    </xf>
    <xf numFmtId="41" fontId="21" fillId="0" borderId="29" xfId="1" applyFont="1" applyBorder="1" applyAlignment="1">
      <alignment horizontal="center" vertical="center" wrapText="1"/>
    </xf>
    <xf numFmtId="41" fontId="21" fillId="0" borderId="0" xfId="1" applyFont="1" applyBorder="1" applyAlignment="1">
      <alignment horizontal="center" vertical="center" wrapText="1"/>
    </xf>
    <xf numFmtId="41" fontId="21" fillId="0" borderId="30" xfId="1" applyFont="1" applyBorder="1" applyAlignment="1">
      <alignment horizontal="center" vertical="center" wrapText="1"/>
    </xf>
    <xf numFmtId="41" fontId="21" fillId="0" borderId="31" xfId="1" applyFont="1" applyBorder="1" applyAlignment="1">
      <alignment horizontal="center" vertical="center" wrapText="1"/>
    </xf>
    <xf numFmtId="41" fontId="21" fillId="0" borderId="32" xfId="1" applyFont="1" applyBorder="1" applyAlignment="1">
      <alignment horizontal="center" vertical="center" wrapText="1"/>
    </xf>
    <xf numFmtId="41" fontId="21" fillId="0" borderId="33" xfId="1" applyFont="1" applyBorder="1" applyAlignment="1">
      <alignment horizontal="center" vertical="center" wrapText="1"/>
    </xf>
    <xf numFmtId="0" fontId="16" fillId="14" borderId="36" xfId="0" applyFont="1" applyFill="1" applyBorder="1" applyAlignment="1">
      <alignment horizontal="center" vertical="center"/>
    </xf>
    <xf numFmtId="0" fontId="16" fillId="14" borderId="37" xfId="0" applyFont="1" applyFill="1" applyBorder="1" applyAlignment="1">
      <alignment horizontal="center" vertical="center"/>
    </xf>
    <xf numFmtId="0" fontId="16" fillId="14" borderId="38" xfId="0" applyFont="1" applyFill="1" applyBorder="1" applyAlignment="1">
      <alignment horizontal="center" vertical="center"/>
    </xf>
    <xf numFmtId="0" fontId="16" fillId="14" borderId="31" xfId="0" applyFont="1" applyFill="1" applyBorder="1" applyAlignment="1">
      <alignment horizontal="center" vertical="center"/>
    </xf>
    <xf numFmtId="0" fontId="16" fillId="14" borderId="32" xfId="0" applyFont="1" applyFill="1" applyBorder="1" applyAlignment="1">
      <alignment horizontal="center" vertical="center"/>
    </xf>
    <xf numFmtId="0" fontId="16" fillId="14" borderId="33" xfId="0" applyFont="1" applyFill="1" applyBorder="1" applyAlignment="1">
      <alignment horizontal="center" vertical="center"/>
    </xf>
    <xf numFmtId="0" fontId="7" fillId="14" borderId="58" xfId="0" applyFont="1" applyFill="1" applyBorder="1" applyAlignment="1">
      <alignment horizontal="center" vertical="center"/>
    </xf>
    <xf numFmtId="0" fontId="7" fillId="14" borderId="23" xfId="0" applyFont="1" applyFill="1" applyBorder="1" applyAlignment="1">
      <alignment horizontal="center" vertical="center"/>
    </xf>
    <xf numFmtId="0" fontId="7" fillId="14" borderId="50" xfId="0" applyFont="1" applyFill="1" applyBorder="1" applyAlignment="1">
      <alignment horizontal="center" vertical="center"/>
    </xf>
    <xf numFmtId="41" fontId="7" fillId="14" borderId="56" xfId="1" applyFont="1" applyFill="1" applyBorder="1" applyAlignment="1">
      <alignment horizontal="center" vertical="center"/>
    </xf>
    <xf numFmtId="41" fontId="7" fillId="14" borderId="4" xfId="1" applyFont="1" applyFill="1" applyBorder="1" applyAlignment="1">
      <alignment horizontal="center" vertical="center"/>
    </xf>
    <xf numFmtId="41" fontId="7" fillId="14" borderId="5" xfId="1" applyFont="1" applyFill="1" applyBorder="1" applyAlignment="1">
      <alignment horizontal="center" vertical="center"/>
    </xf>
    <xf numFmtId="41" fontId="7" fillId="14" borderId="49" xfId="1" applyFont="1" applyFill="1" applyBorder="1" applyAlignment="1">
      <alignment horizontal="center" vertical="center"/>
    </xf>
    <xf numFmtId="41" fontId="6" fillId="14" borderId="13" xfId="1" applyFont="1" applyFill="1" applyBorder="1" applyAlignment="1">
      <alignment horizontal="center" vertical="center"/>
    </xf>
    <xf numFmtId="41" fontId="6" fillId="14" borderId="67" xfId="1" applyFont="1" applyFill="1" applyBorder="1" applyAlignment="1">
      <alignment horizontal="center" vertical="center"/>
    </xf>
    <xf numFmtId="3" fontId="16" fillId="10" borderId="36" xfId="0" applyNumberFormat="1" applyFont="1" applyFill="1" applyBorder="1" applyAlignment="1">
      <alignment horizontal="center" vertical="center"/>
    </xf>
    <xf numFmtId="3" fontId="16" fillId="10" borderId="29" xfId="0" applyNumberFormat="1" applyFont="1" applyFill="1" applyBorder="1" applyAlignment="1">
      <alignment horizontal="center" vertical="center"/>
    </xf>
    <xf numFmtId="3" fontId="16" fillId="10" borderId="31" xfId="0" applyNumberFormat="1" applyFont="1" applyFill="1" applyBorder="1" applyAlignment="1">
      <alignment horizontal="center" vertical="center"/>
    </xf>
    <xf numFmtId="0" fontId="20" fillId="10" borderId="72" xfId="0" applyFont="1" applyFill="1" applyBorder="1" applyAlignment="1">
      <alignment horizontal="center" vertical="center"/>
    </xf>
    <xf numFmtId="0" fontId="20" fillId="10" borderId="41" xfId="0" applyFont="1" applyFill="1" applyBorder="1" applyAlignment="1">
      <alignment horizontal="center" vertical="center"/>
    </xf>
    <xf numFmtId="0" fontId="20" fillId="10" borderId="73" xfId="0" applyFont="1" applyFill="1" applyBorder="1" applyAlignment="1">
      <alignment horizontal="center" vertical="center"/>
    </xf>
    <xf numFmtId="3" fontId="20" fillId="10" borderId="72" xfId="0" applyNumberFormat="1" applyFont="1" applyFill="1" applyBorder="1" applyAlignment="1">
      <alignment horizontal="center" vertical="center"/>
    </xf>
    <xf numFmtId="3" fontId="20" fillId="10" borderId="41" xfId="0" applyNumberFormat="1" applyFont="1" applyFill="1" applyBorder="1" applyAlignment="1">
      <alignment horizontal="center" vertical="center"/>
    </xf>
    <xf numFmtId="3" fontId="20" fillId="10" borderId="73" xfId="0" applyNumberFormat="1" applyFont="1" applyFill="1" applyBorder="1" applyAlignment="1">
      <alignment horizontal="center" vertical="center"/>
    </xf>
    <xf numFmtId="0" fontId="19" fillId="0" borderId="16" xfId="0" applyFont="1" applyBorder="1" applyAlignment="1">
      <alignment horizontal="left" vertical="center"/>
    </xf>
    <xf numFmtId="0" fontId="19" fillId="0" borderId="34" xfId="0" applyFont="1" applyBorder="1" applyAlignment="1">
      <alignment horizontal="left" vertical="center"/>
    </xf>
    <xf numFmtId="0" fontId="19" fillId="0" borderId="35" xfId="0" applyFont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externalLinkPath" Target="&#45224;&#47564;&#44228;&#49328;&#44592;(&#52572;&#49888;)ver.12%20(1)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754B9-30F3-4CBD-A208-CABD8191F249}">
  <sheetPr>
    <tabColor theme="5" tint="0.39997558519241921"/>
  </sheetPr>
  <dimension ref="A1:V34"/>
  <sheetViews>
    <sheetView tabSelected="1" zoomScaleNormal="100" workbookViewId="0">
      <selection activeCell="E17" sqref="E17"/>
    </sheetView>
  </sheetViews>
  <sheetFormatPr defaultColWidth="9" defaultRowHeight="16.5" x14ac:dyDescent="0.3"/>
  <cols>
    <col min="1" max="1" width="18.375" style="1" customWidth="1"/>
    <col min="2" max="2" width="16.75" style="1" customWidth="1"/>
    <col min="3" max="3" width="20.875" style="1" bestFit="1" customWidth="1"/>
    <col min="4" max="4" width="15.25" style="1" bestFit="1" customWidth="1"/>
    <col min="5" max="5" width="11.25" style="1" bestFit="1" customWidth="1"/>
    <col min="6" max="6" width="22.5" style="1" bestFit="1" customWidth="1"/>
    <col min="7" max="7" width="4" style="1" customWidth="1"/>
    <col min="8" max="8" width="22.625" style="1" customWidth="1"/>
    <col min="9" max="9" width="29.375" style="1" bestFit="1" customWidth="1"/>
    <col min="10" max="16384" width="9" style="1"/>
  </cols>
  <sheetData>
    <row r="1" spans="1:22" ht="17.25" thickBot="1" x14ac:dyDescent="0.35">
      <c r="A1" s="7"/>
      <c r="B1" s="8" t="s">
        <v>882</v>
      </c>
      <c r="C1" s="9" t="s">
        <v>883</v>
      </c>
      <c r="D1" s="10"/>
      <c r="E1" s="10"/>
      <c r="F1" s="10"/>
      <c r="G1" s="10"/>
      <c r="H1" s="257" t="s">
        <v>1149</v>
      </c>
      <c r="I1" s="258"/>
      <c r="J1" s="10"/>
      <c r="K1" s="10"/>
      <c r="L1" s="11"/>
    </row>
    <row r="2" spans="1:22" ht="20.25" thickBot="1" x14ac:dyDescent="0.35">
      <c r="A2" s="12"/>
      <c r="B2" s="78" t="s">
        <v>56</v>
      </c>
      <c r="C2" s="79" t="s">
        <v>139</v>
      </c>
      <c r="D2" s="72"/>
      <c r="E2" s="72"/>
      <c r="F2" s="72"/>
      <c r="G2" s="72"/>
      <c r="H2" s="80" t="s">
        <v>1151</v>
      </c>
      <c r="I2" s="80" t="s">
        <v>1150</v>
      </c>
      <c r="J2" s="72"/>
      <c r="K2" s="72"/>
      <c r="L2" s="13"/>
    </row>
    <row r="3" spans="1:22" ht="20.25" thickBot="1" x14ac:dyDescent="0.35">
      <c r="A3" s="12"/>
      <c r="B3" s="72"/>
      <c r="C3" s="256" t="s">
        <v>1117</v>
      </c>
      <c r="D3" s="256"/>
      <c r="E3" s="256"/>
      <c r="F3" s="256"/>
      <c r="G3" s="72"/>
      <c r="H3" s="200" t="s">
        <v>32</v>
      </c>
      <c r="I3" s="200" t="s">
        <v>1222</v>
      </c>
      <c r="J3" s="72"/>
      <c r="K3" s="72"/>
      <c r="L3" s="13"/>
      <c r="O3" s="77"/>
      <c r="Q3" s="77"/>
    </row>
    <row r="4" spans="1:22" ht="20.25" thickBot="1" x14ac:dyDescent="0.35">
      <c r="A4" s="262" t="s">
        <v>558</v>
      </c>
      <c r="B4" s="263"/>
      <c r="C4" s="263"/>
      <c r="D4" s="263"/>
      <c r="E4" s="263"/>
      <c r="F4" s="264"/>
      <c r="G4" s="72"/>
      <c r="H4" s="81"/>
      <c r="I4" s="82"/>
      <c r="J4" s="72"/>
      <c r="K4" s="72"/>
      <c r="L4" s="13"/>
    </row>
    <row r="5" spans="1:22" ht="20.25" thickBot="1" x14ac:dyDescent="0.35">
      <c r="A5" s="56" t="s">
        <v>559</v>
      </c>
      <c r="B5" s="16" t="s">
        <v>560</v>
      </c>
      <c r="C5" s="16" t="s">
        <v>561</v>
      </c>
      <c r="D5" s="16" t="s">
        <v>10</v>
      </c>
      <c r="E5" s="16" t="s">
        <v>562</v>
      </c>
      <c r="F5" s="17" t="s">
        <v>563</v>
      </c>
      <c r="G5" s="73"/>
      <c r="H5" s="14">
        <v>1</v>
      </c>
      <c r="I5" s="15" t="str" cm="1">
        <f t="array" ref="I5">_xlfn.TEXTJOIN(",",TRUE,IF((참조목록2!$B:$B=$I$3&amp;H5)*(참조목록2!$C$201:$F$201=$H$3),참조목록2!$C:$F,""))</f>
        <v>고묵</v>
      </c>
      <c r="J5" s="255" t="str">
        <f>VLOOKUP(I5,참조목록!$A$486:$B$578,2,FALSE)</f>
        <v>잡화</v>
      </c>
      <c r="K5" s="72"/>
      <c r="L5" s="13"/>
    </row>
    <row r="6" spans="1:22" x14ac:dyDescent="0.3">
      <c r="A6" s="55" t="str">
        <f ca="1">IFERROR(INDEX(INDIRECT($B$2&amp;"!$B1:$B268"),MATCH($C$2&amp;1,INDEX(INDIRECT($B$2&amp;"!$A$1:$A$268"),0),0)),"")</f>
        <v>백금</v>
      </c>
      <c r="B6" s="20" t="str">
        <f ca="1">IFERROR(INDEX(INDIRECT($B$2&amp;"!$C1:$C268"),MATCH($C$2&amp;1,INDEX(INDIRECT($B$2&amp;"!$A$1:$A$268"),0),0)),"")</f>
        <v>O</v>
      </c>
      <c r="C6" s="20">
        <f ca="1">IFERROR(INDEX(INDIRECT($B$2&amp;"!$D1:$D268"),MATCH($C$2&amp;1,INDEX(INDIRECT($B$2&amp;"!$A$1:$A$268"),0),0)),"")</f>
        <v>2800</v>
      </c>
      <c r="D6" s="20">
        <f ca="1">IFERROR(INDEX(INDIRECT($B$2&amp;"!$E1:$E268"),MATCH($C$2&amp;1,INDEX(INDIRECT($B$2&amp;"!$A$1:$A$268"),0),0)),"")</f>
        <v>0</v>
      </c>
      <c r="E6" s="20">
        <f ca="1">IFERROR(INDEX(INDIRECT($B$2&amp;"!$F1:$F268"),MATCH($C$2&amp;1,INDEX(INDIRECT($B$2&amp;"!$A$1:$A$268"),0),0)),"")</f>
        <v>0</v>
      </c>
      <c r="F6" s="59" t="str">
        <f ca="1">IFERROR(INDEX(INDIRECT($B$2&amp;"!$G1:$G268"),MATCH($C$2&amp;1,INDEX(INDIRECT($B$2&amp;"!$A$1:$A$268"),0),0)),"")</f>
        <v>나탈</v>
      </c>
      <c r="G6" s="74"/>
      <c r="H6" s="18">
        <v>2</v>
      </c>
      <c r="I6" s="19" t="str" cm="1">
        <f t="array" ref="I6">_xlfn.TEXTJOIN(",",TRUE,IF((참조목록2!$B:$B=$I$3&amp;H6)*(참조목록2!$C$201:$F$201=$H$3),참조목록2!$C:$F,""))</f>
        <v>중국 서적</v>
      </c>
      <c r="J6" s="255" t="str">
        <f>VLOOKUP(I6,참조목록!$A$486:$B$578,2,FALSE)</f>
        <v>잡화</v>
      </c>
      <c r="K6" s="72"/>
      <c r="L6" s="13"/>
    </row>
    <row r="7" spans="1:22" x14ac:dyDescent="0.3">
      <c r="A7" s="55" t="str">
        <f ca="1">IFERROR(INDEX(INDIRECT($B$2&amp;"!$B1:$B268"),MATCH($C$2&amp;2,INDEX(INDIRECT($B$2&amp;"!$A$1:$A$268"),0),0)),"")</f>
        <v>사금</v>
      </c>
      <c r="B7" s="20" t="str">
        <f ca="1">IFERROR(INDEX(INDIRECT($B$2&amp;"!$C1:$C268"),MATCH($C$2&amp;2,INDEX(INDIRECT($B$2&amp;"!$A$1:$A$268"),0),0)),"")</f>
        <v>X</v>
      </c>
      <c r="C7" s="20">
        <f ca="1">IFERROR(INDEX(INDIRECT($B$2&amp;"!$D1:$D268"),MATCH($C$2&amp;2,INDEX(INDIRECT($B$2&amp;"!$A$1:$A$268"),0),0)),"")</f>
        <v>2582</v>
      </c>
      <c r="D7" s="20">
        <f ca="1">IFERROR(INDEX(INDIRECT($B$2&amp;"!$E1:$E268"),MATCH($C$2&amp;2,INDEX(INDIRECT($B$2&amp;"!$A$1:$A$268"),0),0)),"")</f>
        <v>0</v>
      </c>
      <c r="E7" s="20">
        <f ca="1">IFERROR(INDEX(INDIRECT($B$2&amp;"!$F1:$F268"),MATCH($C$2&amp;2,INDEX(INDIRECT($B$2&amp;"!$A$1:$A$268"),0),0)),"")</f>
        <v>0</v>
      </c>
      <c r="F7" s="59" t="str">
        <f ca="1">IFERROR(INDEX(INDIRECT($B$2&amp;"!$G1:$G268"),MATCH($C$2&amp;2,INDEX(INDIRECT($B$2&amp;"!$A$1:$A$268"),0),0)),"")</f>
        <v>케이프타운, 산후안, 자메이카</v>
      </c>
      <c r="G7" s="21"/>
      <c r="H7" s="18">
        <v>3</v>
      </c>
      <c r="I7" s="19" t="str" cm="1">
        <f t="array" ref="I7">_xlfn.TEXTJOIN(",",TRUE,IF((참조목록2!$B:$B=$I$3&amp;H7)*(참조목록2!$C$201:$F$201=$H$3),참조목록2!$C:$F,""))</f>
        <v>중국비단</v>
      </c>
      <c r="J7" s="255" t="str">
        <f>VLOOKUP(I7,참조목록!$A$486:$B$578,2,FALSE)</f>
        <v>직물</v>
      </c>
      <c r="K7" s="72"/>
      <c r="L7" s="13"/>
    </row>
    <row r="8" spans="1:22" x14ac:dyDescent="0.3">
      <c r="A8" s="55" t="str">
        <f ca="1">IFERROR(INDEX(INDIRECT($B$2&amp;"!$B1:$B268"),MATCH($C$2&amp;3,INDEX(INDIRECT($B$2&amp;"!$A$1:$A$268"),0),0)),"")</f>
        <v>금</v>
      </c>
      <c r="B8" s="20" t="str">
        <f ca="1">IFERROR(INDEX(INDIRECT($B$2&amp;"!$C1:$C268"),MATCH($C$2&amp;3,INDEX(INDIRECT($B$2&amp;"!$A$1:$A$268"),0),0)),"")</f>
        <v>X</v>
      </c>
      <c r="C8" s="20">
        <f ca="1">IFERROR(INDEX(INDIRECT($B$2&amp;"!$D1:$D268"),MATCH($C$2&amp;3,INDEX(INDIRECT($B$2&amp;"!$A$1:$A$268"),0),0)),"")</f>
        <v>1968</v>
      </c>
      <c r="D8" s="20">
        <f ca="1">IFERROR(INDEX(INDIRECT($B$2&amp;"!$E1:$E268"),MATCH($C$2&amp;3,INDEX(INDIRECT($B$2&amp;"!$A$1:$A$268"),0),0)),"")</f>
        <v>0</v>
      </c>
      <c r="E8" s="20">
        <f ca="1">IFERROR(INDEX(INDIRECT($B$2&amp;"!$F1:$F268"),MATCH($C$2&amp;3,INDEX(INDIRECT($B$2&amp;"!$A$1:$A$268"),0),0)),"")</f>
        <v>0</v>
      </c>
      <c r="F8" s="59">
        <f ca="1">IFERROR(INDEX(INDIRECT($B$2&amp;"!$G1:$G268"),MATCH($C$2&amp;3,INDEX(INDIRECT($B$2&amp;"!$A$1:$A$268"),0),0)),"")</f>
        <v>0</v>
      </c>
      <c r="G8" s="21"/>
      <c r="H8" s="18">
        <v>4</v>
      </c>
      <c r="I8" s="19" t="str" cm="1">
        <f t="array" ref="I8">_xlfn.TEXTJOIN(",",TRUE,IF((참조목록2!$B:$B=$I$3&amp;H8)*(참조목록2!$C$201:$F$201=$H$3),참조목록2!$C:$F,""))</f>
        <v>파초</v>
      </c>
      <c r="J8" s="255" t="str">
        <f>VLOOKUP(I8,참조목록!$A$486:$B$578,2,FALSE)</f>
        <v>섬유</v>
      </c>
      <c r="K8" s="72"/>
      <c r="L8" s="13"/>
    </row>
    <row r="9" spans="1:22" x14ac:dyDescent="0.3">
      <c r="A9" s="55" t="str">
        <f ca="1">IFERROR(INDEX(INDIRECT($B$2&amp;"!$B1:$B268"),MATCH($C$2&amp;4,INDEX(INDIRECT($B$2&amp;"!$A$1:$A$268"),0),0)),"")</f>
        <v>은</v>
      </c>
      <c r="B9" s="20" t="str">
        <f ca="1">IFERROR(INDEX(INDIRECT($B$2&amp;"!$C1:$C268"),MATCH($C$2&amp;4,INDEX(INDIRECT($B$2&amp;"!$A$1:$A$268"),0),0)),"")</f>
        <v>X</v>
      </c>
      <c r="C9" s="20">
        <f ca="1">IFERROR(INDEX(INDIRECT($B$2&amp;"!$D1:$D268"),MATCH($C$2&amp;4,INDEX(INDIRECT($B$2&amp;"!$A$1:$A$268"),0),0)),"")</f>
        <v>1756</v>
      </c>
      <c r="D9" s="20">
        <f ca="1">IFERROR(INDEX(INDIRECT($B$2&amp;"!$E1:$E268"),MATCH($C$2&amp;4,INDEX(INDIRECT($B$2&amp;"!$A$1:$A$268"),0),0)),"")</f>
        <v>0</v>
      </c>
      <c r="E9" s="20">
        <f ca="1">IFERROR(INDEX(INDIRECT($B$2&amp;"!$F1:$F268"),MATCH($C$2&amp;4,INDEX(INDIRECT($B$2&amp;"!$A$1:$A$268"),0),0)),"")</f>
        <v>0</v>
      </c>
      <c r="F9" s="59">
        <f ca="1">IFERROR(INDEX(INDIRECT($B$2&amp;"!$G1:$G268"),MATCH($C$2&amp;4,INDEX(INDIRECT($B$2&amp;"!$A$1:$A$268"),0),0)),"")</f>
        <v>0</v>
      </c>
      <c r="G9" s="21"/>
      <c r="H9" s="18">
        <v>5</v>
      </c>
      <c r="I9" s="19" t="str" cm="1">
        <f t="array" ref="I9">_xlfn.TEXTJOIN(",",TRUE,IF((참조목록2!$B:$B=$I$3&amp;H9)*(참조목록2!$C$201:$F$201=$H$3),참조목록2!$C:$F,""))</f>
        <v>로카오</v>
      </c>
      <c r="J9" s="255" t="str">
        <f>VLOOKUP(I9,참조목록!$A$486:$B$578,2,FALSE)</f>
        <v>염료</v>
      </c>
      <c r="K9" s="72"/>
      <c r="L9" s="13"/>
    </row>
    <row r="10" spans="1:22" x14ac:dyDescent="0.3">
      <c r="A10" s="55" t="str">
        <f ca="1">IFERROR(INDEX(INDIRECT($B$2&amp;"!$B1:$B268"),MATCH($C$2&amp;5,INDEX(INDIRECT($B$2&amp;"!$A$1:$A$268"),0),0)),"")</f>
        <v>운남 은</v>
      </c>
      <c r="B10" s="20" t="str">
        <f ca="1">IFERROR(INDEX(INDIRECT($B$2&amp;"!$C1:$C268"),MATCH($C$2&amp;5,INDEX(INDIRECT($B$2&amp;"!$A$1:$A$268"),0),0)),"")</f>
        <v>O</v>
      </c>
      <c r="C10" s="20">
        <f ca="1">IFERROR(INDEX(INDIRECT($B$2&amp;"!$D1:$D268"),MATCH($C$2&amp;5,INDEX(INDIRECT($B$2&amp;"!$A$1:$A$268"),0),0)),"")</f>
        <v>1080</v>
      </c>
      <c r="D10" s="20" t="str">
        <f ca="1">IFERROR(INDEX(INDIRECT($B$2&amp;"!$E1:$E268"),MATCH($C$2&amp;5,INDEX(INDIRECT($B$2&amp;"!$A$1:$A$268"),0),0)),"")</f>
        <v>화남</v>
      </c>
      <c r="E10" s="20">
        <f ca="1">IFERROR(INDEX(INDIRECT($B$2&amp;"!$F1:$F268"),MATCH($C$2&amp;5,INDEX(INDIRECT($B$2&amp;"!$A$1:$A$268"),0),0)),"")</f>
        <v>0</v>
      </c>
      <c r="F10" s="59">
        <f ca="1">IFERROR(INDEX(INDIRECT($B$2&amp;"!$G1:$G268"),MATCH($C$2&amp;5,INDEX(INDIRECT($B$2&amp;"!$A$1:$A$268"),0),0)),"")</f>
        <v>0</v>
      </c>
      <c r="G10" s="21"/>
      <c r="H10" s="18">
        <v>6</v>
      </c>
      <c r="I10" s="19" t="str" cm="1">
        <f t="array" ref="I10">_xlfn.TEXTJOIN(",",TRUE,IF((참조목록2!$B:$B=$I$3&amp;H10)*(참조목록2!$C$201:$F$201=$H$3),참조목록2!$C:$F,""))</f>
        <v>양지백옥</v>
      </c>
      <c r="J10" s="255" t="str">
        <f>VLOOKUP(I10,참조목록!$A$486:$B$578,2,FALSE)</f>
        <v>보석</v>
      </c>
      <c r="K10" s="72"/>
      <c r="L10" s="13"/>
    </row>
    <row r="11" spans="1:22" x14ac:dyDescent="0.3">
      <c r="A11" s="55" t="str">
        <f ca="1">IFERROR(INDEX(INDIRECT($B$2&amp;"!$B1:$B268"),MATCH($C$2&amp;6,INDEX(INDIRECT($B$2&amp;"!$A$1:$A$268"),0),0)),"")</f>
        <v>사마 은</v>
      </c>
      <c r="B11" s="20" t="str">
        <f ca="1">IFERROR(INDEX(INDIRECT($B$2&amp;"!$C1:$C268"),MATCH($C$2&amp;6,INDEX(INDIRECT($B$2&amp;"!$A$1:$A$268"),0),0)),"")</f>
        <v>O</v>
      </c>
      <c r="C11" s="20">
        <f ca="1">IFERROR(INDEX(INDIRECT($B$2&amp;"!$D1:$D268"),MATCH($C$2&amp;6,INDEX(INDIRECT($B$2&amp;"!$A$1:$A$268"),0),0)),"")</f>
        <v>1060</v>
      </c>
      <c r="D11" s="20" t="str">
        <f ca="1">IFERROR(INDEX(INDIRECT($B$2&amp;"!$E1:$E268"),MATCH($C$2&amp;6,INDEX(INDIRECT($B$2&amp;"!$A$1:$A$268"),0),0)),"")</f>
        <v>일본</v>
      </c>
      <c r="E11" s="20">
        <f ca="1">IFERROR(INDEX(INDIRECT($B$2&amp;"!$F1:$F268"),MATCH($C$2&amp;6,INDEX(INDIRECT($B$2&amp;"!$A$1:$A$268"),0),0)),"")</f>
        <v>0</v>
      </c>
      <c r="F11" s="59">
        <f ca="1">IFERROR(INDEX(INDIRECT($B$2&amp;"!$G1:$G268"),MATCH($C$2&amp;6,INDEX(INDIRECT($B$2&amp;"!$A$1:$A$268"),0),0)),"")</f>
        <v>0</v>
      </c>
      <c r="G11" s="21"/>
      <c r="H11" s="18">
        <v>7</v>
      </c>
      <c r="I11" s="19" t="str" cm="1">
        <f t="array" ref="I11">_xlfn.TEXTJOIN(",",TRUE,IF((참조목록2!$B:$B=$I$3&amp;H11)*(참조목록2!$C$201:$F$201=$H$3),참조목록2!$C:$F,""))</f>
        <v>운남 은</v>
      </c>
      <c r="J11" s="255" t="str">
        <f>VLOOKUP(I11,참조목록!$A$486:$B$578,2,FALSE)</f>
        <v>귀금속</v>
      </c>
      <c r="K11" s="72"/>
      <c r="L11" s="13"/>
    </row>
    <row r="12" spans="1:22" x14ac:dyDescent="0.3">
      <c r="A12" s="55" t="str">
        <f ca="1">IFERROR(INDEX(INDIRECT($B$2&amp;"!$B1:$B268"),MATCH($C$2&amp;7,INDEX(INDIRECT($B$2&amp;"!$A$1:$A$268"),0),0)),"")</f>
        <v>진과스 금</v>
      </c>
      <c r="B12" s="20" t="str">
        <f ca="1">IFERROR(INDEX(INDIRECT($B$2&amp;"!$C1:$C268"),MATCH($C$2&amp;7,INDEX(INDIRECT($B$2&amp;"!$A$1:$A$268"),0),0)),"")</f>
        <v>O</v>
      </c>
      <c r="C12" s="20">
        <f ca="1">IFERROR(INDEX(INDIRECT($B$2&amp;"!$D1:$D268"),MATCH($C$2&amp;7,INDEX(INDIRECT($B$2&amp;"!$A$1:$A$268"),0),0)),"")</f>
        <v>1048</v>
      </c>
      <c r="D12" s="20" t="str">
        <f ca="1">IFERROR(INDEX(INDIRECT($B$2&amp;"!$E1:$E268"),MATCH($C$2&amp;7,INDEX(INDIRECT($B$2&amp;"!$A$1:$A$268"),0),0)),"")</f>
        <v>대만</v>
      </c>
      <c r="E12" s="20">
        <f ca="1">IFERROR(INDEX(INDIRECT($B$2&amp;"!$F1:$F268"),MATCH($C$2&amp;7,INDEX(INDIRECT($B$2&amp;"!$A$1:$A$268"),0),0)),"")</f>
        <v>0</v>
      </c>
      <c r="F12" s="59">
        <f ca="1">IFERROR(INDEX(INDIRECT($B$2&amp;"!$G1:$G268"),MATCH($C$2&amp;7,INDEX(INDIRECT($B$2&amp;"!$A$1:$A$268"),0),0)),"")</f>
        <v>0</v>
      </c>
      <c r="G12" s="21"/>
      <c r="H12" s="18">
        <v>8</v>
      </c>
      <c r="I12" s="19" t="str" cm="1">
        <f t="array" ref="I12">_xlfn.TEXTJOIN(",",TRUE,IF((참조목록2!$B:$B=$I$3&amp;H12)*(참조목록2!$C$201:$F$201=$H$3),참조목록2!$C:$F,""))</f>
        <v>소홍주</v>
      </c>
      <c r="J12" s="255" t="str">
        <f>VLOOKUP(I12,참조목록!$A$486:$B$578,2,FALSE)</f>
        <v>주류</v>
      </c>
      <c r="K12" s="72"/>
      <c r="L12" s="13"/>
      <c r="N12" s="265"/>
      <c r="O12" s="265"/>
      <c r="P12" s="265"/>
      <c r="Q12" s="265"/>
      <c r="R12" s="265"/>
      <c r="S12" s="265"/>
      <c r="T12" s="265"/>
      <c r="U12" s="265"/>
      <c r="V12" s="265"/>
    </row>
    <row r="13" spans="1:22" x14ac:dyDescent="0.3">
      <c r="A13" s="55">
        <f ca="1">IFERROR(INDEX(INDIRECT($B$2&amp;"!$B1:$B268"),MATCH($C$2&amp;8,INDEX(INDIRECT($B$2&amp;"!$A$1:$A$268"),0),0)),"")</f>
        <v>0</v>
      </c>
      <c r="B13" s="20">
        <f ca="1">IFERROR(INDEX(INDIRECT($B$2&amp;"!$C1:$C268"),MATCH($C$2&amp;8,INDEX(INDIRECT($B$2&amp;"!$A$1:$A$268"),0),0)),"")</f>
        <v>0</v>
      </c>
      <c r="C13" s="20">
        <f ca="1">IFERROR(INDEX(INDIRECT($B$2&amp;"!$D1:$D268"),MATCH($C$2&amp;8,INDEX(INDIRECT($B$2&amp;"!$A$1:$A$268"),0),0)),"")</f>
        <v>0</v>
      </c>
      <c r="D13" s="20">
        <f ca="1">IFERROR(INDEX(INDIRECT($B$2&amp;"!$E1:$E268"),MATCH($C$2&amp;8,INDEX(INDIRECT($B$2&amp;"!$A$1:$A$268"),0),0)),"")</f>
        <v>0</v>
      </c>
      <c r="E13" s="20">
        <f ca="1">IFERROR(INDEX(INDIRECT($B$2&amp;"!$F1:$F268"),MATCH($C$2&amp;8,INDEX(INDIRECT($B$2&amp;"!$A$1:$A$268"),0),0)),"")</f>
        <v>0</v>
      </c>
      <c r="F13" s="59">
        <f ca="1">IFERROR(INDEX(INDIRECT($B$2&amp;"!$G1:$G268"),MATCH($C$2&amp;8,INDEX(INDIRECT($B$2&amp;"!$A$1:$A$268"),0),0)),"")</f>
        <v>0</v>
      </c>
      <c r="G13" s="21"/>
      <c r="H13" s="18">
        <v>9</v>
      </c>
      <c r="I13" s="19" t="str" cm="1">
        <f t="array" ref="I13">_xlfn.TEXTJOIN(",",TRUE,IF((참조목록2!$B:$B=$I$3&amp;H13)*(참조목록2!$C$201:$F$201=$H$3),참조목록2!$C:$F,""))</f>
        <v>금목서</v>
      </c>
      <c r="J13" s="255" t="str">
        <f>VLOOKUP(I13,참조목록!$A$486:$B$578,2,FALSE)</f>
        <v>향료</v>
      </c>
      <c r="K13" s="72"/>
      <c r="L13" s="13"/>
    </row>
    <row r="14" spans="1:22" ht="17.25" thickBot="1" x14ac:dyDescent="0.35">
      <c r="A14" s="55">
        <f ca="1">IFERROR(INDEX(INDIRECT($B$2&amp;"!$B1:$B268"),MATCH($C$2&amp;9,INDEX(INDIRECT($B$2&amp;"!$A$1:$A$268"),0),0)),"")</f>
        <v>0</v>
      </c>
      <c r="B14" s="20">
        <f ca="1">IFERROR(INDEX(INDIRECT($B$2&amp;"!$C1:$C268"),MATCH($C$2&amp;9,INDEX(INDIRECT($B$2&amp;"!$A$1:$A$268"),0),0)),"")</f>
        <v>0</v>
      </c>
      <c r="C14" s="20">
        <f ca="1">IFERROR(INDEX(INDIRECT($B$2&amp;"!$D1:$D268"),MATCH($C$2&amp;9,INDEX(INDIRECT($B$2&amp;"!$A$1:$A$268"),0),0)),"")</f>
        <v>0</v>
      </c>
      <c r="D14" s="20">
        <f ca="1">IFERROR(INDEX(INDIRECT($B$2&amp;"!$E1:$E268"),MATCH($C$2&amp;9,INDEX(INDIRECT($B$2&amp;"!$A$1:$A$268"),0),0)),"")</f>
        <v>0</v>
      </c>
      <c r="E14" s="20">
        <f ca="1">IFERROR(INDEX(INDIRECT($B$2&amp;"!$F1:$F268"),MATCH($C$2&amp;9,INDEX(INDIRECT($B$2&amp;"!$A$1:$A$268"),0),0)),"")</f>
        <v>0</v>
      </c>
      <c r="F14" s="59">
        <f ca="1">IFERROR(INDEX(INDIRECT($B$2&amp;"!$G1:$G268"),MATCH($C$2&amp;9,INDEX(INDIRECT($B$2&amp;"!$A$1:$A$268"),0),0)),"")</f>
        <v>0</v>
      </c>
      <c r="G14" s="21"/>
      <c r="H14" s="22">
        <v>10</v>
      </c>
      <c r="I14" s="23" t="str" cm="1">
        <f t="array" ref="I14">_xlfn.TEXTJOIN(",",TRUE,IF((참조목록2!$B:$B=$I$3&amp;H14)*(참조목록2!$C$201:$F$201=$H$3),참조목록2!$C:$F,""))</f>
        <v>중국 서화</v>
      </c>
      <c r="J14" s="255" t="str">
        <f>VLOOKUP(I14,참조목록!$A$486:$B$578,2,FALSE)</f>
        <v>미술품</v>
      </c>
      <c r="K14" s="72"/>
      <c r="L14" s="13"/>
    </row>
    <row r="15" spans="1:22" x14ac:dyDescent="0.3">
      <c r="A15" s="55">
        <f ca="1">IFERROR(INDEX(INDIRECT($B$2&amp;"!$B1:$B268"),MATCH($C$2&amp;10,INDEX(INDIRECT($B$2&amp;"!$A$1:$A$268"),0),0)),"")</f>
        <v>0</v>
      </c>
      <c r="B15" s="20">
        <f ca="1">IFERROR(INDEX(INDIRECT($B$2&amp;"!$C1:$C268"),MATCH($C$2&amp;10,INDEX(INDIRECT($B$2&amp;"!$A$1:$A$268"),0),0)),"")</f>
        <v>0</v>
      </c>
      <c r="C15" s="20">
        <f ca="1">IFERROR(INDEX(INDIRECT($B$2&amp;"!$D1:$D268"),MATCH($C$2&amp;10,INDEX(INDIRECT($B$2&amp;"!$A$1:$A$268"),0),0)),"")</f>
        <v>0</v>
      </c>
      <c r="D15" s="20">
        <f ca="1">IFERROR(INDEX(INDIRECT($B$2&amp;"!$E1:$E268"),MATCH($C$2&amp;10,INDEX(INDIRECT($B$2&amp;"!$A$1:$A$268"),0),0)),"")</f>
        <v>0</v>
      </c>
      <c r="E15" s="20">
        <f ca="1">IFERROR(INDEX(INDIRECT($B$2&amp;"!$F1:$F268"),MATCH($C$2&amp;10,INDEX(INDIRECT($B$2&amp;"!$A$1:$A$268"),0),0)),"")</f>
        <v>0</v>
      </c>
      <c r="F15" s="59">
        <f ca="1">IFERROR(INDEX(INDIRECT($B$2&amp;"!$G1:$G268"),MATCH($C$2&amp;10,INDEX(INDIRECT($B$2&amp;"!$A$1:$A$268"),0),0)),"")</f>
        <v>0</v>
      </c>
      <c r="G15" s="21"/>
      <c r="H15" s="72"/>
      <c r="I15" s="72"/>
      <c r="J15" s="72"/>
      <c r="K15" s="72"/>
      <c r="L15" s="13"/>
    </row>
    <row r="16" spans="1:22" x14ac:dyDescent="0.3">
      <c r="A16" s="55">
        <f ca="1">IFERROR(INDEX(INDIRECT($B$2&amp;"!$B1:$B268"),MATCH($C$2&amp;11,INDEX(INDIRECT($B$2&amp;"!$A$1:$A$268"),0),0)),"")</f>
        <v>0</v>
      </c>
      <c r="B16" s="20">
        <f ca="1">IFERROR(INDEX(INDIRECT($B$2&amp;"!$C1:$C268"),MATCH($C$2&amp;11,INDEX(INDIRECT($B$2&amp;"!$A$1:$A$268"),0),0)),"")</f>
        <v>0</v>
      </c>
      <c r="C16" s="20">
        <f ca="1">IFERROR(INDEX(INDIRECT($B$2&amp;"!$D1:$D268"),MATCH($C$2&amp;11,INDEX(INDIRECT($B$2&amp;"!$A$1:$A$268"),0),0)),"")</f>
        <v>0</v>
      </c>
      <c r="D16" s="20">
        <f ca="1">IFERROR(INDEX(INDIRECT($B$2&amp;"!$E1:$E268"),MATCH($C$2&amp;11,INDEX(INDIRECT($B$2&amp;"!$A$1:$A$268"),0),0)),"")</f>
        <v>0</v>
      </c>
      <c r="E16" s="20">
        <f ca="1">IFERROR(INDEX(INDIRECT($B$2&amp;"!$F1:$F268"),MATCH($C$2&amp;11,INDEX(INDIRECT($B$2&amp;"!$A$1:$A$268"),0),0)),"")</f>
        <v>0</v>
      </c>
      <c r="F16" s="59">
        <f ca="1">IFERROR(INDEX(INDIRECT($B$2&amp;"!$G1:$G268"),MATCH($C$2&amp;11,INDEX(INDIRECT($B$2&amp;"!$A$1:$A$268"),0),0)),"")</f>
        <v>0</v>
      </c>
      <c r="G16" s="21"/>
      <c r="H16" s="72"/>
      <c r="I16" s="72"/>
      <c r="J16" s="72"/>
      <c r="K16" s="72"/>
      <c r="L16" s="13"/>
    </row>
    <row r="17" spans="1:12" ht="17.25" thickBot="1" x14ac:dyDescent="0.35">
      <c r="A17" s="60">
        <f ca="1">IFERROR(INDEX(INDIRECT($B$2&amp;"!$B1:$B268"),MATCH($C$2&amp;12,INDEX(INDIRECT($B$2&amp;"!$A$1:$A$268"),0),0)),"")</f>
        <v>0</v>
      </c>
      <c r="B17" s="61">
        <f ca="1">IFERROR(INDEX(INDIRECT($B$2&amp;"!$C1:$C268"),MATCH($C$2&amp;12,INDEX(INDIRECT($B$2&amp;"!$A$1:$A$268"),0),0)),"")</f>
        <v>0</v>
      </c>
      <c r="C17" s="61">
        <f ca="1">IFERROR(INDEX(INDIRECT($B$2&amp;"!$D1:$D268"),MATCH($C$2&amp;12,INDEX(INDIRECT($B$2&amp;"!$A$1:$A$268"),0),0)),"")</f>
        <v>0</v>
      </c>
      <c r="D17" s="61">
        <f ca="1">IFERROR(INDEX(INDIRECT($B$2&amp;"!$E1:$E268"),MATCH($C$2&amp;12,INDEX(INDIRECT($B$2&amp;"!$A$1:$A$268"),0),0)),"")</f>
        <v>0</v>
      </c>
      <c r="E17" s="61">
        <f ca="1">IFERROR(INDEX(INDIRECT($B$2&amp;"!$F1:$F268"),MATCH($C$2&amp;12,INDEX(INDIRECT($B$2&amp;"!$A$1:$A$268"),0),0)),"")</f>
        <v>0</v>
      </c>
      <c r="F17" s="62">
        <f ca="1">IFERROR(INDEX(INDIRECT($B$2&amp;"!$G1:$G268"),MATCH($C$2&amp;12,INDEX(INDIRECT($B$2&amp;"!$A$1:$A$268"),0),0)),"")</f>
        <v>0</v>
      </c>
      <c r="G17" s="21"/>
      <c r="H17" s="72"/>
      <c r="I17" s="72"/>
      <c r="J17" s="72"/>
      <c r="K17" s="72"/>
      <c r="L17" s="13"/>
    </row>
    <row r="18" spans="1:12" ht="17.25" thickBot="1" x14ac:dyDescent="0.35">
      <c r="A18" s="24"/>
      <c r="B18" s="75"/>
      <c r="C18" s="75"/>
      <c r="D18" s="75"/>
      <c r="E18" s="75"/>
      <c r="F18" s="75"/>
      <c r="G18" s="21"/>
      <c r="H18" s="72"/>
      <c r="I18" s="72"/>
      <c r="J18" s="72"/>
      <c r="K18" s="72"/>
      <c r="L18" s="13"/>
    </row>
    <row r="19" spans="1:12" ht="20.25" thickBot="1" x14ac:dyDescent="0.35">
      <c r="A19" s="262" t="s">
        <v>1221</v>
      </c>
      <c r="B19" s="263"/>
      <c r="C19" s="263"/>
      <c r="D19" s="264"/>
      <c r="E19" s="72"/>
      <c r="F19" s="76"/>
      <c r="G19" s="75"/>
      <c r="H19" s="262" t="s">
        <v>1115</v>
      </c>
      <c r="I19" s="263"/>
      <c r="J19" s="263"/>
      <c r="K19" s="263"/>
      <c r="L19" s="264"/>
    </row>
    <row r="20" spans="1:12" ht="17.25" thickBot="1" x14ac:dyDescent="0.35">
      <c r="A20" s="25" t="s">
        <v>43</v>
      </c>
      <c r="B20" s="26" t="s">
        <v>833</v>
      </c>
      <c r="C20" s="26" t="s">
        <v>560</v>
      </c>
      <c r="D20" s="27" t="s">
        <v>831</v>
      </c>
      <c r="E20" s="72"/>
      <c r="F20" s="72"/>
      <c r="G20" s="76"/>
      <c r="H20" s="28" t="s">
        <v>518</v>
      </c>
      <c r="I20" s="28" t="s">
        <v>519</v>
      </c>
      <c r="J20" s="259" t="s">
        <v>520</v>
      </c>
      <c r="K20" s="260"/>
      <c r="L20" s="261"/>
    </row>
    <row r="21" spans="1:12" ht="17.25" customHeight="1" x14ac:dyDescent="0.3">
      <c r="A21" s="29" t="str">
        <f ca="1">IFERROR(INDEX(INDIRECT($B$2&amp;"!$J$1:$J$15"),MATCH($B$2&amp;1,INDEX(INDIRECT($B$2&amp;"!$I1:$I15"),0),0)),"")</f>
        <v>자단</v>
      </c>
      <c r="B21" s="30" t="str">
        <f ca="1">IFERROR(INDEX(INDIRECT($B$2&amp;"!$K$1:$K$15"),MATCH($B$2&amp;1,INDEX(INDIRECT($B$2&amp;"!$I1:$I15"),0),0)),"")</f>
        <v>공업품</v>
      </c>
      <c r="C21" s="30" t="str">
        <f ca="1">IFERROR(INDEX(INDIRECT($B$2&amp;"!L$1:L$15"),MATCH($B$2&amp;1,INDEX(INDIRECT($B$2&amp;"!$I1:$I15"),0),0)),"")</f>
        <v>X</v>
      </c>
      <c r="D21" s="31" t="str">
        <f ca="1">IFERROR(INDEX(INDIRECT($B$2&amp;"!M$1:M$15"),MATCH($B$2&amp;1,INDEX(INDIRECT($B$2&amp;"!$I1:$I15"),0),0)),"")</f>
        <v>망갈</v>
      </c>
      <c r="E21" s="72"/>
      <c r="F21" s="72"/>
      <c r="G21" s="72"/>
      <c r="H21" s="32" t="s">
        <v>521</v>
      </c>
      <c r="I21" s="63" t="s">
        <v>522</v>
      </c>
      <c r="J21" s="33" t="s">
        <v>286</v>
      </c>
      <c r="K21" s="34" t="s">
        <v>86</v>
      </c>
      <c r="L21" s="35" t="s">
        <v>209</v>
      </c>
    </row>
    <row r="22" spans="1:12" x14ac:dyDescent="0.3">
      <c r="A22" s="36" t="str">
        <f ca="1">IFERROR(INDEX(INDIRECT($B$2&amp;"!$J$1:$J$15"),MATCH($B$2&amp;2,INDEX(INDIRECT($B$2&amp;"!$I1:$I15"),0),0)),"")</f>
        <v>사향</v>
      </c>
      <c r="B22" s="37" t="str">
        <f ca="1">IFERROR(INDEX(INDIRECT($B$2&amp;"!$K$1:$K$15"),MATCH($B$2&amp;2,INDEX(INDIRECT($B$2&amp;"!$I1:$I15"),0),0)),"")</f>
        <v>향료</v>
      </c>
      <c r="C22" s="37" t="str">
        <f ca="1">IFERROR(INDEX(INDIRECT($B$2&amp;"!$L$1:$L$15"),MATCH($B$2&amp;2,INDEX(INDIRECT($B$2&amp;"!$I1:$I15"),0),0)),"")</f>
        <v>X</v>
      </c>
      <c r="D22" s="38" t="str">
        <f ca="1">IFERROR(INDEX(INDIRECT($B$2&amp;"!$M$1:$M$15"),MATCH($B$2&amp;2,INDEX(INDIRECT($B$2&amp;"!$I1:$I15"),0),0)),"")</f>
        <v>캘리컷, 코친</v>
      </c>
      <c r="E22" s="72"/>
      <c r="F22" s="72"/>
      <c r="G22" s="72"/>
      <c r="H22" s="39" t="s">
        <v>523</v>
      </c>
      <c r="I22" s="64" t="s">
        <v>524</v>
      </c>
      <c r="J22" s="40" t="s">
        <v>0</v>
      </c>
      <c r="K22" s="41" t="s">
        <v>200</v>
      </c>
      <c r="L22" s="42" t="s">
        <v>525</v>
      </c>
    </row>
    <row r="23" spans="1:12" ht="17.25" customHeight="1" x14ac:dyDescent="0.3">
      <c r="A23" s="36" t="str">
        <f ca="1">IFERROR(INDEX(INDIRECT($B$2&amp;"!$J$1:$J$15"),MATCH($B$2&amp;3,INDEX(INDIRECT($B$2&amp;"!$I1:$I15"),0),0)),"")</f>
        <v>사파이어</v>
      </c>
      <c r="B23" s="37" t="str">
        <f ca="1">IFERROR(INDEX(INDIRECT($B$2&amp;"!$K$1:$K$15"),MATCH($B$2&amp;3,INDEX(INDIRECT($B$2&amp;"!$I1:$I15"),0),0)),"")</f>
        <v>보석</v>
      </c>
      <c r="C23" s="37" t="str">
        <f ca="1">IFERROR(INDEX(INDIRECT($B$2&amp;"!$L$1:$L$15"),MATCH($B$2&amp;3,INDEX(INDIRECT($B$2&amp;"!$I1:$I15"),0),0)),"")</f>
        <v>O</v>
      </c>
      <c r="D23" s="38" t="str">
        <f ca="1">IFERROR(INDEX(INDIRECT($B$2&amp;"!$M$1:$M$15"),MATCH($B$2&amp;3,INDEX(INDIRECT($B$2&amp;"!$I1:$I15"),0),0)),"")</f>
        <v>캘리컷</v>
      </c>
      <c r="E23" s="72"/>
      <c r="F23" s="72"/>
      <c r="G23" s="72"/>
      <c r="H23" s="39" t="s">
        <v>526</v>
      </c>
      <c r="I23" s="64" t="s">
        <v>527</v>
      </c>
      <c r="J23" s="40" t="s">
        <v>128</v>
      </c>
      <c r="K23" s="41" t="s">
        <v>72</v>
      </c>
      <c r="L23" s="42" t="s">
        <v>159</v>
      </c>
    </row>
    <row r="24" spans="1:12" x14ac:dyDescent="0.3">
      <c r="A24" s="36" t="str">
        <f ca="1">IFERROR(INDEX(INDIRECT($B$2&amp;"!$J$1:$J$15"),MATCH($B$2&amp;4,INDEX(INDIRECT($B$2&amp;"!$I1:$I15"),0),0)),"")</f>
        <v>초석</v>
      </c>
      <c r="B24" s="37" t="str">
        <f ca="1">IFERROR(INDEX(INDIRECT($B$2&amp;"!$K$1:$K$15"),MATCH($B$2&amp;4,INDEX(INDIRECT($B$2&amp;"!$I1:$I15"),0),0)),"")</f>
        <v>광석</v>
      </c>
      <c r="C24" s="37" t="str">
        <f ca="1">IFERROR(INDEX(INDIRECT($B$2&amp;"!$L$1:$L$15"),MATCH($B$2&amp;4,INDEX(INDIRECT($B$2&amp;"!$I1:$I15"),0),0)),"")</f>
        <v>X</v>
      </c>
      <c r="D24" s="38" t="str">
        <f ca="1">IFERROR(INDEX(INDIRECT($B$2&amp;"!$M$1:$M$15"),MATCH($B$2&amp;4,INDEX(INDIRECT($B$2&amp;"!$I1:$I15"),0),0)),"")</f>
        <v>마술리파탐</v>
      </c>
      <c r="E24" s="72"/>
      <c r="F24" s="72"/>
      <c r="G24" s="72"/>
      <c r="H24" s="39" t="s">
        <v>528</v>
      </c>
      <c r="I24" s="64" t="s">
        <v>529</v>
      </c>
      <c r="J24" s="40" t="s">
        <v>139</v>
      </c>
      <c r="K24" s="41" t="s">
        <v>209</v>
      </c>
      <c r="L24" s="42" t="s">
        <v>227</v>
      </c>
    </row>
    <row r="25" spans="1:12" x14ac:dyDescent="0.3">
      <c r="A25" s="36" t="str">
        <f ca="1">IFERROR(INDEX(INDIRECT($B$2&amp;"!$J$1:$J$15"),MATCH($B$2&amp;5,INDEX(INDIRECT($B$2&amp;"!$I1:$I15"),0),0)),"")</f>
        <v>백단</v>
      </c>
      <c r="B25" s="37" t="str">
        <f ca="1">IFERROR(INDEX(INDIRECT($B$2&amp;"!$K$1:$K$15"),MATCH($B$2&amp;5,INDEX(INDIRECT($B$2&amp;"!$I1:$I15"),0),0)),"")</f>
        <v>향료</v>
      </c>
      <c r="C25" s="37" t="str">
        <f ca="1">IFERROR(INDEX(INDIRECT($B$2&amp;"!$L$1:$L$15"),MATCH($B$2&amp;5,INDEX(INDIRECT($B$2&amp;"!$I1:$I15"),0),0)),"")</f>
        <v>O</v>
      </c>
      <c r="D25" s="38" t="str">
        <f ca="1">IFERROR(INDEX(INDIRECT($B$2&amp;"!$M$1:$M$15"),MATCH($B$2&amp;5,INDEX(INDIRECT($B$2&amp;"!$I1:$I15"),0),0)),"")</f>
        <v>룬, 딜리, 캘리컷</v>
      </c>
      <c r="E25" s="72"/>
      <c r="F25" s="72"/>
      <c r="G25" s="72"/>
      <c r="H25" s="39" t="s">
        <v>530</v>
      </c>
      <c r="I25" s="64" t="s">
        <v>531</v>
      </c>
      <c r="J25" s="40" t="s">
        <v>0</v>
      </c>
      <c r="K25" s="41" t="s">
        <v>11</v>
      </c>
      <c r="L25" s="42" t="s">
        <v>58</v>
      </c>
    </row>
    <row r="26" spans="1:12" x14ac:dyDescent="0.3">
      <c r="A26" s="36" t="str">
        <f ca="1">IFERROR(INDEX(INDIRECT($B$2&amp;"!$J$1:$J$15"),MATCH($B$2&amp;6,INDEX(INDIRECT($B$2&amp;"!$I1:$I15"),0),0)),"")</f>
        <v>자수실</v>
      </c>
      <c r="B26" s="37" t="str">
        <f ca="1">IFERROR(INDEX(INDIRECT($B$2&amp;"!$K$1:$K$15"),MATCH($B$2&amp;6,INDEX(INDIRECT($B$2&amp;"!$I1:$I15"),0),0)),"")</f>
        <v>공예품</v>
      </c>
      <c r="C26" s="37" t="str">
        <f ca="1">IFERROR(INDEX(INDIRECT($B$2&amp;"!$L$1:$L$15"),MATCH($B$2&amp;6,INDEX(INDIRECT($B$2&amp;"!$I1:$I15"),0),0)),"")</f>
        <v>X</v>
      </c>
      <c r="D26" s="38" t="str">
        <f ca="1">IFERROR(INDEX(INDIRECT($B$2&amp;"!$M$1:$M$15"),MATCH($B$2&amp;6,INDEX(INDIRECT($B$2&amp;"!$I1:$I15"),0),0)),"")</f>
        <v>생산</v>
      </c>
      <c r="E26" s="72"/>
      <c r="F26" s="72"/>
      <c r="G26" s="72"/>
      <c r="H26" s="39" t="s">
        <v>532</v>
      </c>
      <c r="I26" s="64" t="s">
        <v>533</v>
      </c>
      <c r="J26" s="40" t="s">
        <v>86</v>
      </c>
      <c r="K26" s="41" t="s">
        <v>99</v>
      </c>
      <c r="L26" s="42" t="s">
        <v>250</v>
      </c>
    </row>
    <row r="27" spans="1:12" x14ac:dyDescent="0.3">
      <c r="A27" s="36" t="str">
        <f ca="1">IFERROR(INDEX(INDIRECT($B$2&amp;"!$J$1:$J$15"),MATCH($B$2&amp;7,INDEX(INDIRECT($B$2&amp;"!$I1:$I15"),0),0)),"")</f>
        <v>철재</v>
      </c>
      <c r="B27" s="37" t="str">
        <f ca="1">IFERROR(INDEX(INDIRECT($B$2&amp;"!$K$1:$K$15"),MATCH($B$2&amp;7,INDEX(INDIRECT($B$2&amp;"!$I1:$I15"),0),0)),"")</f>
        <v>공업품</v>
      </c>
      <c r="C27" s="37" t="str">
        <f ca="1">IFERROR(INDEX(INDIRECT($B$2&amp;"!$L$1:$L$15"),MATCH($B$2&amp;7,INDEX(INDIRECT($B$2&amp;"!$I1:$I15"),0),0)),"")</f>
        <v>X</v>
      </c>
      <c r="D27" s="38" t="str">
        <f ca="1">IFERROR(INDEX(INDIRECT($B$2&amp;"!$M$1:$M$15"),MATCH($B$2&amp;7,INDEX(INDIRECT($B$2&amp;"!$I1:$I15"),0),0)),"")</f>
        <v>테르나테</v>
      </c>
      <c r="E27" s="72"/>
      <c r="F27" s="72"/>
      <c r="G27" s="72"/>
      <c r="H27" s="39" t="s">
        <v>534</v>
      </c>
      <c r="I27" s="64" t="s">
        <v>535</v>
      </c>
      <c r="J27" s="40" t="s">
        <v>35</v>
      </c>
      <c r="K27" s="41" t="s">
        <v>0</v>
      </c>
      <c r="L27" s="42" t="s">
        <v>58</v>
      </c>
    </row>
    <row r="28" spans="1:12" x14ac:dyDescent="0.3">
      <c r="A28" s="36" t="str">
        <f ca="1">IFERROR(INDEX(INDIRECT($B$2&amp;"!$J$1:$J$15"),MATCH($B$2&amp;8,INDEX(INDIRECT($B$2&amp;"!$I1:$I15"),0),0)),"")</f>
        <v>석탄</v>
      </c>
      <c r="B28" s="37" t="str">
        <f ca="1">IFERROR(INDEX(INDIRECT($B$2&amp;"!$K$1:$K$15"),MATCH($B$2&amp;8,INDEX(INDIRECT($B$2&amp;"!$I1:$I15"),0),0)),"")</f>
        <v>공업품</v>
      </c>
      <c r="C28" s="37" t="str">
        <f ca="1">IFERROR(INDEX(INDIRECT($B$2&amp;"!$L$1:$L$15"),MATCH($B$2&amp;8,INDEX(INDIRECT($B$2&amp;"!$I1:$I15"),0),0)),"")</f>
        <v>X</v>
      </c>
      <c r="D28" s="38" t="str">
        <f ca="1">IFERROR(INDEX(INDIRECT($B$2&amp;"!$M$1:$M$15"),MATCH($B$2&amp;8,INDEX(INDIRECT($B$2&amp;"!$I1:$I15"),0),0)),"")</f>
        <v>쿠칭, 암보이나</v>
      </c>
      <c r="E28" s="72"/>
      <c r="F28" s="72"/>
      <c r="G28" s="72"/>
      <c r="H28" s="39" t="s">
        <v>536</v>
      </c>
      <c r="I28" s="64" t="s">
        <v>537</v>
      </c>
      <c r="J28" s="40" t="s">
        <v>538</v>
      </c>
      <c r="K28" s="41"/>
      <c r="L28" s="42"/>
    </row>
    <row r="29" spans="1:12" ht="17.25" thickBot="1" x14ac:dyDescent="0.35">
      <c r="A29" s="36" t="str">
        <f ca="1">IFERROR(INDEX(INDIRECT($B$2&amp;"!$J$1:$J$15"),MATCH($B$2&amp;9,INDEX(INDIRECT($B$2&amp;"!$I1:$I15"),0),0)),"")</f>
        <v>고구마</v>
      </c>
      <c r="B29" s="37" t="str">
        <f ca="1">IFERROR(INDEX(INDIRECT($B$2&amp;"!$K$1:$K$15"),MATCH($B$2&amp;9,INDEX(INDIRECT($B$2&amp;"!$I1:$I15"),0),0)),"")</f>
        <v>식료품</v>
      </c>
      <c r="C29" s="37" t="str">
        <f ca="1">IFERROR(INDEX(INDIRECT($B$2&amp;"!$L$1:$L$15"),MATCH($B$2&amp;9,INDEX(INDIRECT($B$2&amp;"!$I1:$I15"),0),0)),"")</f>
        <v>X</v>
      </c>
      <c r="D29" s="38" t="str">
        <f ca="1">IFERROR(INDEX(INDIRECT($B$2&amp;"!$M$1:$M$15"),MATCH($B$2&amp;9,INDEX(INDIRECT($B$2&amp;"!$I1:$I15"),0),0)),"")</f>
        <v>반자르마신</v>
      </c>
      <c r="E29" s="72"/>
      <c r="F29" s="72"/>
      <c r="G29" s="72"/>
      <c r="H29" s="43" t="s">
        <v>539</v>
      </c>
      <c r="I29" s="65" t="s">
        <v>540</v>
      </c>
      <c r="J29" s="44" t="s">
        <v>541</v>
      </c>
      <c r="K29" s="45"/>
      <c r="L29" s="46"/>
    </row>
    <row r="30" spans="1:12" ht="17.25" thickBot="1" x14ac:dyDescent="0.35">
      <c r="A30" s="47" t="str">
        <f ca="1">IFERROR(INDEX(INDIRECT($B$2&amp;"!$J$1:$J$15"),MATCH($B$2&amp;10,INDEX(INDIRECT($B$2&amp;"!$I1:$I15"),0),0)),"")</f>
        <v>동광석</v>
      </c>
      <c r="B30" s="48" t="str">
        <f ca="1">IFERROR(INDEX(INDIRECT($B$2&amp;"!$K$1:$K$15"),MATCH($B$2&amp;10,INDEX(INDIRECT($B$2&amp;"!$I1:$I15"),0),0)),"")</f>
        <v>광석</v>
      </c>
      <c r="C30" s="48" t="str">
        <f ca="1">IFERROR(INDEX(INDIRECT($B$2&amp;"!$L$1:$L$15"),MATCH($B$2&amp;10,INDEX(INDIRECT($B$2&amp;"!$I1:$I15"),0),0)),"")</f>
        <v>X</v>
      </c>
      <c r="D30" s="49" t="str">
        <f ca="1">IFERROR(INDEX(INDIRECT($B$2&amp;"!$M$1:$M$15"),MATCH($B$2&amp;10,INDEX(INDIRECT($B$2&amp;"!$I1:$I15"),0),0)),"")</f>
        <v>마닐라, 브루나이</v>
      </c>
      <c r="E30" s="72"/>
      <c r="F30" s="72"/>
      <c r="G30" s="72"/>
      <c r="H30" s="72"/>
      <c r="I30" s="72"/>
      <c r="J30" s="72"/>
      <c r="K30" s="72"/>
      <c r="L30" s="13"/>
    </row>
    <row r="31" spans="1:12" x14ac:dyDescent="0.3">
      <c r="A31" s="12"/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13"/>
    </row>
    <row r="32" spans="1:12" x14ac:dyDescent="0.3">
      <c r="A32" s="12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13"/>
    </row>
    <row r="33" spans="1:12" x14ac:dyDescent="0.3">
      <c r="A33" s="12"/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13"/>
    </row>
    <row r="34" spans="1:12" ht="17.25" thickBot="1" x14ac:dyDescent="0.35">
      <c r="A34" s="50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2"/>
    </row>
  </sheetData>
  <dataConsolidate/>
  <mergeCells count="7">
    <mergeCell ref="C3:F3"/>
    <mergeCell ref="H1:I1"/>
    <mergeCell ref="J20:L20"/>
    <mergeCell ref="H19:L19"/>
    <mergeCell ref="N12:V12"/>
    <mergeCell ref="A19:D19"/>
    <mergeCell ref="A4:F4"/>
  </mergeCells>
  <phoneticPr fontId="1" type="noConversion"/>
  <dataValidations count="3">
    <dataValidation type="list" allowBlank="1" showInputMessage="1" showErrorMessage="1" sqref="I3" xr:uid="{409D621C-2FB8-4E52-A262-7C4684EB5134}">
      <formula1>문화권</formula1>
    </dataValidation>
    <dataValidation type="list" allowBlank="1" showInputMessage="1" showErrorMessage="1" sqref="B2 H3" xr:uid="{132FDD33-5254-4B85-9A39-90D1652F929B}">
      <formula1>남만국</formula1>
    </dataValidation>
    <dataValidation type="list" allowBlank="1" showInputMessage="1" showErrorMessage="1" sqref="C2" xr:uid="{ABEC1169-CBCD-4196-BFCA-410DD66583E0}">
      <formula1>교역품종류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7669C-93A7-4CCE-AD31-20326E8450CF}">
  <sheetPr>
    <tabColor theme="5" tint="0.39997558519241921"/>
  </sheetPr>
  <dimension ref="A1:Z56"/>
  <sheetViews>
    <sheetView topLeftCell="A18" zoomScale="85" zoomScaleNormal="85" workbookViewId="0">
      <selection activeCell="U52" sqref="U52"/>
    </sheetView>
  </sheetViews>
  <sheetFormatPr defaultRowHeight="16.5" x14ac:dyDescent="0.3"/>
  <cols>
    <col min="1" max="1" width="13.125" style="111" bestFit="1" customWidth="1"/>
    <col min="2" max="2" width="9" style="111"/>
    <col min="3" max="3" width="8.625" style="112" bestFit="1" customWidth="1"/>
    <col min="4" max="4" width="8.625" style="112" customWidth="1"/>
    <col min="5" max="7" width="8.625" style="111" customWidth="1"/>
    <col min="8" max="8" width="11.625" style="133" bestFit="1" customWidth="1"/>
    <col min="9" max="9" width="11.5" style="112" bestFit="1" customWidth="1"/>
    <col min="10" max="12" width="10.625" style="112" bestFit="1" customWidth="1"/>
    <col min="13" max="13" width="10.5" style="130" bestFit="1" customWidth="1"/>
    <col min="14" max="14" width="13.125" bestFit="1" customWidth="1"/>
    <col min="21" max="21" width="13.375" bestFit="1" customWidth="1"/>
    <col min="22" max="22" width="9" style="83"/>
    <col min="23" max="24" width="10.625" style="83" bestFit="1" customWidth="1"/>
    <col min="25" max="25" width="10.75" style="83" bestFit="1" customWidth="1"/>
    <col min="26" max="26" width="10.5" style="83" bestFit="1" customWidth="1"/>
  </cols>
  <sheetData>
    <row r="1" spans="1:26" ht="16.5" customHeight="1" x14ac:dyDescent="0.3">
      <c r="A1" s="278" t="s">
        <v>33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80"/>
      <c r="N1" s="278" t="s">
        <v>57</v>
      </c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80"/>
    </row>
    <row r="2" spans="1:26" ht="17.25" customHeight="1" thickBot="1" x14ac:dyDescent="0.35">
      <c r="A2" s="281"/>
      <c r="B2" s="282"/>
      <c r="C2" s="282"/>
      <c r="D2" s="282"/>
      <c r="E2" s="282"/>
      <c r="F2" s="282"/>
      <c r="G2" s="282"/>
      <c r="H2" s="282"/>
      <c r="I2" s="282"/>
      <c r="J2" s="282"/>
      <c r="K2" s="282"/>
      <c r="L2" s="282"/>
      <c r="M2" s="283"/>
      <c r="N2" s="281"/>
      <c r="O2" s="282"/>
      <c r="P2" s="282"/>
      <c r="Q2" s="282"/>
      <c r="R2" s="282"/>
      <c r="S2" s="282"/>
      <c r="T2" s="282"/>
      <c r="U2" s="282"/>
      <c r="V2" s="282"/>
      <c r="W2" s="282"/>
      <c r="X2" s="282"/>
      <c r="Y2" s="282"/>
      <c r="Z2" s="283"/>
    </row>
    <row r="3" spans="1:26" x14ac:dyDescent="0.3">
      <c r="A3" s="284" t="s">
        <v>43</v>
      </c>
      <c r="B3" s="286"/>
      <c r="C3" s="284" t="s">
        <v>1159</v>
      </c>
      <c r="D3" s="286"/>
      <c r="E3" s="286"/>
      <c r="F3" s="286"/>
      <c r="G3" s="286"/>
      <c r="H3" s="285"/>
      <c r="I3" s="287" t="s">
        <v>1162</v>
      </c>
      <c r="J3" s="288"/>
      <c r="K3" s="288"/>
      <c r="L3" s="288"/>
      <c r="M3" s="290"/>
      <c r="N3" s="284" t="s">
        <v>43</v>
      </c>
      <c r="O3" s="285"/>
      <c r="P3" s="286" t="s">
        <v>1159</v>
      </c>
      <c r="Q3" s="286"/>
      <c r="R3" s="286"/>
      <c r="S3" s="286"/>
      <c r="T3" s="286"/>
      <c r="U3" s="285"/>
      <c r="V3" s="287" t="s">
        <v>1162</v>
      </c>
      <c r="W3" s="288"/>
      <c r="X3" s="288"/>
      <c r="Y3" s="288"/>
      <c r="Z3" s="289"/>
    </row>
    <row r="4" spans="1:26" ht="17.25" thickBot="1" x14ac:dyDescent="0.35">
      <c r="A4" s="113" t="s">
        <v>1164</v>
      </c>
      <c r="B4" s="138" t="s">
        <v>1163</v>
      </c>
      <c r="C4" s="134" t="s">
        <v>1154</v>
      </c>
      <c r="D4" s="114" t="s">
        <v>1155</v>
      </c>
      <c r="E4" s="115" t="s">
        <v>1156</v>
      </c>
      <c r="F4" s="115" t="s">
        <v>1157</v>
      </c>
      <c r="G4" s="115" t="s">
        <v>1158</v>
      </c>
      <c r="H4" s="116" t="s">
        <v>1161</v>
      </c>
      <c r="I4" s="136" t="s">
        <v>1154</v>
      </c>
      <c r="J4" s="114" t="s">
        <v>1157</v>
      </c>
      <c r="K4" s="114" t="s">
        <v>1158</v>
      </c>
      <c r="L4" s="114" t="s">
        <v>1155</v>
      </c>
      <c r="M4" s="128" t="s">
        <v>1156</v>
      </c>
      <c r="N4" s="113" t="s">
        <v>1164</v>
      </c>
      <c r="O4" s="182" t="s">
        <v>1163</v>
      </c>
      <c r="P4" s="136" t="s">
        <v>1170</v>
      </c>
      <c r="Q4" s="114" t="s">
        <v>1171</v>
      </c>
      <c r="R4" s="115" t="s">
        <v>1172</v>
      </c>
      <c r="S4" s="115" t="s">
        <v>1166</v>
      </c>
      <c r="T4" s="115" t="s">
        <v>1166</v>
      </c>
      <c r="U4" s="185" t="s">
        <v>1161</v>
      </c>
      <c r="V4" s="168" t="s">
        <v>1170</v>
      </c>
      <c r="W4" s="114" t="s">
        <v>1172</v>
      </c>
      <c r="X4" s="114" t="s">
        <v>1171</v>
      </c>
      <c r="Y4" s="114" t="s">
        <v>1166</v>
      </c>
      <c r="Z4" s="116" t="s">
        <v>1166</v>
      </c>
    </row>
    <row r="5" spans="1:26" ht="17.25" thickBot="1" x14ac:dyDescent="0.35">
      <c r="A5" s="123" t="s">
        <v>497</v>
      </c>
      <c r="B5" s="139" t="s">
        <v>1</v>
      </c>
      <c r="C5" s="141" t="s">
        <v>1114</v>
      </c>
      <c r="D5" s="131" t="s">
        <v>1114</v>
      </c>
      <c r="E5" s="132" t="s">
        <v>1114</v>
      </c>
      <c r="F5" s="132" t="s">
        <v>1114</v>
      </c>
      <c r="G5" s="139" t="s">
        <v>1114</v>
      </c>
      <c r="H5" s="144"/>
      <c r="I5" s="188">
        <v>0</v>
      </c>
      <c r="J5" s="189">
        <v>10000</v>
      </c>
      <c r="K5" s="189">
        <v>20000</v>
      </c>
      <c r="L5" s="189">
        <v>30000</v>
      </c>
      <c r="M5" s="180">
        <v>40000</v>
      </c>
      <c r="N5" s="123" t="s">
        <v>1174</v>
      </c>
      <c r="O5" s="158" t="s">
        <v>1</v>
      </c>
      <c r="P5" s="155" t="s">
        <v>1119</v>
      </c>
      <c r="Q5" s="149" t="s">
        <v>1119</v>
      </c>
      <c r="R5" s="173" t="s">
        <v>1114</v>
      </c>
      <c r="S5" s="132"/>
      <c r="T5" s="139"/>
      <c r="U5" s="144">
        <v>33000</v>
      </c>
      <c r="V5" s="188">
        <v>0</v>
      </c>
      <c r="W5" s="189">
        <v>5000</v>
      </c>
      <c r="X5" s="189">
        <v>40000</v>
      </c>
      <c r="Y5" s="189"/>
      <c r="Z5" s="190"/>
    </row>
    <row r="6" spans="1:26" ht="17.25" thickBot="1" x14ac:dyDescent="0.35">
      <c r="A6" s="119" t="s">
        <v>22</v>
      </c>
      <c r="B6" s="135" t="s">
        <v>12</v>
      </c>
      <c r="C6" s="142" t="s">
        <v>1114</v>
      </c>
      <c r="D6" s="118" t="s">
        <v>1114</v>
      </c>
      <c r="E6" s="117" t="s">
        <v>1114</v>
      </c>
      <c r="F6" s="117" t="s">
        <v>1114</v>
      </c>
      <c r="G6" s="135" t="s">
        <v>1114</v>
      </c>
      <c r="H6" s="145"/>
      <c r="I6" s="291" t="s">
        <v>1173</v>
      </c>
      <c r="J6" s="267"/>
      <c r="K6" s="267"/>
      <c r="L6" s="267"/>
      <c r="M6" s="292"/>
      <c r="N6" s="123" t="s">
        <v>419</v>
      </c>
      <c r="O6" s="158" t="s">
        <v>1</v>
      </c>
      <c r="P6" s="155" t="s">
        <v>1114</v>
      </c>
      <c r="Q6" s="149" t="s">
        <v>1114</v>
      </c>
      <c r="R6" s="132" t="s">
        <v>1114</v>
      </c>
      <c r="S6" s="117"/>
      <c r="T6" s="135"/>
      <c r="U6" s="145"/>
      <c r="V6" s="266" t="s">
        <v>1173</v>
      </c>
      <c r="W6" s="267"/>
      <c r="X6" s="267"/>
      <c r="Y6" s="267"/>
      <c r="Z6" s="268"/>
    </row>
    <row r="7" spans="1:26" ht="17.25" thickBot="1" x14ac:dyDescent="0.35">
      <c r="A7" s="119" t="s">
        <v>20</v>
      </c>
      <c r="B7" s="135" t="s">
        <v>12</v>
      </c>
      <c r="C7" s="172" t="s">
        <v>1114</v>
      </c>
      <c r="D7" s="118" t="s">
        <v>1119</v>
      </c>
      <c r="E7" s="117" t="s">
        <v>1119</v>
      </c>
      <c r="F7" s="117" t="s">
        <v>1119</v>
      </c>
      <c r="G7" s="135" t="s">
        <v>1119</v>
      </c>
      <c r="H7" s="145">
        <v>31000</v>
      </c>
      <c r="I7" s="250" t="s">
        <v>22</v>
      </c>
      <c r="J7" s="192" t="s">
        <v>509</v>
      </c>
      <c r="K7" s="192" t="s">
        <v>510</v>
      </c>
      <c r="L7" s="112" t="s">
        <v>514</v>
      </c>
      <c r="M7" s="192" t="s">
        <v>512</v>
      </c>
      <c r="N7" s="119" t="s">
        <v>420</v>
      </c>
      <c r="O7" s="159" t="s">
        <v>12</v>
      </c>
      <c r="P7" s="156" t="s">
        <v>1114</v>
      </c>
      <c r="Q7" s="150" t="s">
        <v>1114</v>
      </c>
      <c r="R7" s="132" t="s">
        <v>1114</v>
      </c>
      <c r="S7" s="117"/>
      <c r="T7" s="135"/>
      <c r="U7" s="145"/>
      <c r="V7" s="191" t="s">
        <v>430</v>
      </c>
      <c r="W7" s="192" t="s">
        <v>424</v>
      </c>
      <c r="X7" s="192" t="s">
        <v>421</v>
      </c>
      <c r="Y7" s="192" t="s">
        <v>429</v>
      </c>
      <c r="Z7" s="251" t="s">
        <v>428</v>
      </c>
    </row>
    <row r="8" spans="1:26" ht="16.5" customHeight="1" x14ac:dyDescent="0.3">
      <c r="A8" s="119" t="s">
        <v>498</v>
      </c>
      <c r="B8" s="135" t="s">
        <v>545</v>
      </c>
      <c r="C8" s="142" t="s">
        <v>1114</v>
      </c>
      <c r="D8" s="118" t="s">
        <v>1114</v>
      </c>
      <c r="E8" s="117" t="s">
        <v>1114</v>
      </c>
      <c r="F8" s="117" t="s">
        <v>1114</v>
      </c>
      <c r="G8" s="135" t="s">
        <v>1114</v>
      </c>
      <c r="H8" s="145"/>
      <c r="I8" s="269" t="s">
        <v>1217</v>
      </c>
      <c r="J8" s="270"/>
      <c r="K8" s="270"/>
      <c r="L8" s="270"/>
      <c r="M8" s="270"/>
      <c r="N8" s="119" t="s">
        <v>421</v>
      </c>
      <c r="O8" s="159" t="s">
        <v>545</v>
      </c>
      <c r="P8" s="156" t="s">
        <v>1114</v>
      </c>
      <c r="Q8" s="150" t="s">
        <v>1114</v>
      </c>
      <c r="R8" s="132" t="s">
        <v>1114</v>
      </c>
      <c r="S8" s="117"/>
      <c r="T8" s="135"/>
      <c r="U8" s="145"/>
      <c r="V8" s="270" t="s">
        <v>1218</v>
      </c>
      <c r="W8" s="270"/>
      <c r="X8" s="270"/>
      <c r="Y8" s="270"/>
      <c r="Z8" s="271"/>
    </row>
    <row r="9" spans="1:26" x14ac:dyDescent="0.3">
      <c r="A9" s="119" t="s">
        <v>500</v>
      </c>
      <c r="B9" s="135" t="s">
        <v>546</v>
      </c>
      <c r="C9" s="142" t="s">
        <v>1114</v>
      </c>
      <c r="D9" s="118" t="s">
        <v>1114</v>
      </c>
      <c r="E9" s="117" t="s">
        <v>1114</v>
      </c>
      <c r="F9" s="117" t="s">
        <v>1114</v>
      </c>
      <c r="G9" s="135" t="s">
        <v>1114</v>
      </c>
      <c r="H9" s="146"/>
      <c r="I9" s="272"/>
      <c r="J9" s="273"/>
      <c r="K9" s="273"/>
      <c r="L9" s="273"/>
      <c r="M9" s="273"/>
      <c r="N9" s="119" t="s">
        <v>440</v>
      </c>
      <c r="O9" s="159" t="s">
        <v>546</v>
      </c>
      <c r="P9" s="156" t="s">
        <v>1119</v>
      </c>
      <c r="Q9" s="169" t="s">
        <v>1114</v>
      </c>
      <c r="R9" s="132" t="s">
        <v>1119</v>
      </c>
      <c r="S9" s="117"/>
      <c r="T9" s="135"/>
      <c r="U9" s="145">
        <v>43000</v>
      </c>
      <c r="V9" s="273"/>
      <c r="W9" s="273"/>
      <c r="X9" s="273"/>
      <c r="Y9" s="273"/>
      <c r="Z9" s="274"/>
    </row>
    <row r="10" spans="1:26" x14ac:dyDescent="0.3">
      <c r="A10" s="119" t="s">
        <v>514</v>
      </c>
      <c r="B10" s="135" t="s">
        <v>547</v>
      </c>
      <c r="C10" s="142" t="s">
        <v>1119</v>
      </c>
      <c r="D10" s="169" t="s">
        <v>1114</v>
      </c>
      <c r="E10" s="117" t="s">
        <v>1119</v>
      </c>
      <c r="F10" s="117" t="s">
        <v>1119</v>
      </c>
      <c r="G10" s="135" t="s">
        <v>1119</v>
      </c>
      <c r="H10" s="145">
        <v>37000</v>
      </c>
      <c r="I10" s="272"/>
      <c r="J10" s="273"/>
      <c r="K10" s="273"/>
      <c r="L10" s="273"/>
      <c r="M10" s="273"/>
      <c r="N10" s="119" t="s">
        <v>422</v>
      </c>
      <c r="O10" s="159" t="s">
        <v>546</v>
      </c>
      <c r="P10" s="156" t="s">
        <v>1114</v>
      </c>
      <c r="Q10" s="150" t="s">
        <v>1114</v>
      </c>
      <c r="R10" s="132" t="s">
        <v>1114</v>
      </c>
      <c r="S10" s="117"/>
      <c r="T10" s="135"/>
      <c r="U10" s="145"/>
      <c r="V10" s="273"/>
      <c r="W10" s="273"/>
      <c r="X10" s="273"/>
      <c r="Y10" s="273"/>
      <c r="Z10" s="274"/>
    </row>
    <row r="11" spans="1:26" x14ac:dyDescent="0.3">
      <c r="A11" s="119" t="s">
        <v>513</v>
      </c>
      <c r="B11" s="135" t="s">
        <v>547</v>
      </c>
      <c r="C11" s="142" t="s">
        <v>1114</v>
      </c>
      <c r="D11" s="118" t="s">
        <v>1114</v>
      </c>
      <c r="E11" s="117" t="s">
        <v>1114</v>
      </c>
      <c r="F11" s="117" t="s">
        <v>1114</v>
      </c>
      <c r="G11" s="135" t="s">
        <v>1114</v>
      </c>
      <c r="H11" s="147"/>
      <c r="I11" s="272"/>
      <c r="J11" s="273"/>
      <c r="K11" s="273"/>
      <c r="L11" s="273"/>
      <c r="M11" s="273"/>
      <c r="N11" s="119" t="s">
        <v>423</v>
      </c>
      <c r="O11" s="159" t="s">
        <v>547</v>
      </c>
      <c r="P11" s="156" t="s">
        <v>1114</v>
      </c>
      <c r="Q11" s="150" t="s">
        <v>1114</v>
      </c>
      <c r="R11" s="132" t="s">
        <v>1114</v>
      </c>
      <c r="S11" s="117"/>
      <c r="T11" s="135"/>
      <c r="U11" s="145"/>
      <c r="V11" s="273"/>
      <c r="W11" s="273"/>
      <c r="X11" s="273"/>
      <c r="Y11" s="273"/>
      <c r="Z11" s="274"/>
    </row>
    <row r="12" spans="1:26" x14ac:dyDescent="0.3">
      <c r="A12" s="119" t="s">
        <v>1160</v>
      </c>
      <c r="B12" s="135" t="s">
        <v>36</v>
      </c>
      <c r="C12" s="142" t="s">
        <v>1114</v>
      </c>
      <c r="D12" s="118" t="s">
        <v>1114</v>
      </c>
      <c r="E12" s="117" t="s">
        <v>1114</v>
      </c>
      <c r="F12" s="117" t="s">
        <v>1114</v>
      </c>
      <c r="G12" s="135" t="s">
        <v>1114</v>
      </c>
      <c r="H12" s="145"/>
      <c r="I12" s="272"/>
      <c r="J12" s="273"/>
      <c r="K12" s="273"/>
      <c r="L12" s="273"/>
      <c r="M12" s="273"/>
      <c r="N12" s="119" t="s">
        <v>424</v>
      </c>
      <c r="O12" s="159" t="s">
        <v>36</v>
      </c>
      <c r="P12" s="156" t="s">
        <v>1114</v>
      </c>
      <c r="Q12" s="150" t="s">
        <v>1114</v>
      </c>
      <c r="R12" s="132" t="s">
        <v>1114</v>
      </c>
      <c r="S12" s="117"/>
      <c r="T12" s="135"/>
      <c r="U12" s="145"/>
      <c r="V12" s="273"/>
      <c r="W12" s="273"/>
      <c r="X12" s="273"/>
      <c r="Y12" s="273"/>
      <c r="Z12" s="274"/>
    </row>
    <row r="13" spans="1:26" x14ac:dyDescent="0.3">
      <c r="A13" s="119" t="s">
        <v>502</v>
      </c>
      <c r="B13" s="135" t="s">
        <v>548</v>
      </c>
      <c r="C13" s="142" t="s">
        <v>1114</v>
      </c>
      <c r="D13" s="118" t="s">
        <v>1114</v>
      </c>
      <c r="E13" s="117" t="s">
        <v>1114</v>
      </c>
      <c r="F13" s="117" t="s">
        <v>1114</v>
      </c>
      <c r="G13" s="135" t="s">
        <v>1114</v>
      </c>
      <c r="H13" s="145"/>
      <c r="I13" s="272"/>
      <c r="J13" s="273"/>
      <c r="K13" s="273"/>
      <c r="L13" s="273"/>
      <c r="M13" s="273"/>
      <c r="N13" s="119" t="s">
        <v>425</v>
      </c>
      <c r="O13" s="159" t="s">
        <v>548</v>
      </c>
      <c r="P13" s="156" t="s">
        <v>1114</v>
      </c>
      <c r="Q13" s="150" t="s">
        <v>1114</v>
      </c>
      <c r="R13" s="132" t="s">
        <v>1114</v>
      </c>
      <c r="S13" s="117"/>
      <c r="T13" s="135"/>
      <c r="U13" s="145"/>
      <c r="V13" s="273"/>
      <c r="W13" s="273"/>
      <c r="X13" s="273"/>
      <c r="Y13" s="273"/>
      <c r="Z13" s="274"/>
    </row>
    <row r="14" spans="1:26" x14ac:dyDescent="0.3">
      <c r="A14" s="119" t="s">
        <v>506</v>
      </c>
      <c r="B14" s="135" t="s">
        <v>549</v>
      </c>
      <c r="C14" s="142" t="s">
        <v>1114</v>
      </c>
      <c r="D14" s="118" t="s">
        <v>1114</v>
      </c>
      <c r="E14" s="117" t="s">
        <v>1114</v>
      </c>
      <c r="F14" s="117" t="s">
        <v>1114</v>
      </c>
      <c r="G14" s="135" t="s">
        <v>1114</v>
      </c>
      <c r="H14" s="145"/>
      <c r="I14" s="272"/>
      <c r="J14" s="273"/>
      <c r="K14" s="273"/>
      <c r="L14" s="273"/>
      <c r="M14" s="273"/>
      <c r="N14" s="119" t="s">
        <v>426</v>
      </c>
      <c r="O14" s="159" t="s">
        <v>549</v>
      </c>
      <c r="P14" s="156" t="s">
        <v>1114</v>
      </c>
      <c r="Q14" s="150" t="s">
        <v>1114</v>
      </c>
      <c r="R14" s="132" t="s">
        <v>1114</v>
      </c>
      <c r="S14" s="117"/>
      <c r="T14" s="135"/>
      <c r="U14" s="145"/>
      <c r="V14" s="273"/>
      <c r="W14" s="273"/>
      <c r="X14" s="273"/>
      <c r="Y14" s="273"/>
      <c r="Z14" s="274"/>
    </row>
    <row r="15" spans="1:26" x14ac:dyDescent="0.3">
      <c r="A15" s="119" t="s">
        <v>517</v>
      </c>
      <c r="B15" s="135" t="s">
        <v>550</v>
      </c>
      <c r="C15" s="142" t="s">
        <v>1114</v>
      </c>
      <c r="D15" s="118" t="s">
        <v>1114</v>
      </c>
      <c r="E15" s="117" t="s">
        <v>1114</v>
      </c>
      <c r="F15" s="117" t="s">
        <v>1114</v>
      </c>
      <c r="G15" s="135" t="s">
        <v>1114</v>
      </c>
      <c r="H15" s="145"/>
      <c r="I15" s="272"/>
      <c r="J15" s="273"/>
      <c r="K15" s="273"/>
      <c r="L15" s="273"/>
      <c r="M15" s="273"/>
      <c r="N15" s="119" t="s">
        <v>427</v>
      </c>
      <c r="O15" s="159" t="s">
        <v>550</v>
      </c>
      <c r="P15" s="156" t="s">
        <v>1114</v>
      </c>
      <c r="Q15" s="150" t="s">
        <v>1114</v>
      </c>
      <c r="R15" s="132" t="s">
        <v>1114</v>
      </c>
      <c r="S15" s="117"/>
      <c r="T15" s="135"/>
      <c r="U15" s="145"/>
      <c r="V15" s="273"/>
      <c r="W15" s="273"/>
      <c r="X15" s="273"/>
      <c r="Y15" s="273"/>
      <c r="Z15" s="274"/>
    </row>
    <row r="16" spans="1:26" x14ac:dyDescent="0.3">
      <c r="A16" s="119" t="s">
        <v>64</v>
      </c>
      <c r="B16" s="135" t="s">
        <v>59</v>
      </c>
      <c r="C16" s="142" t="s">
        <v>1114</v>
      </c>
      <c r="D16" s="118" t="s">
        <v>1114</v>
      </c>
      <c r="E16" s="117" t="s">
        <v>1114</v>
      </c>
      <c r="F16" s="117" t="s">
        <v>1114</v>
      </c>
      <c r="G16" s="135" t="s">
        <v>1114</v>
      </c>
      <c r="H16" s="145"/>
      <c r="I16" s="272"/>
      <c r="J16" s="273"/>
      <c r="K16" s="273"/>
      <c r="L16" s="273"/>
      <c r="M16" s="273"/>
      <c r="N16" s="119" t="s">
        <v>438</v>
      </c>
      <c r="O16" s="159" t="s">
        <v>59</v>
      </c>
      <c r="P16" s="167" t="s">
        <v>1114</v>
      </c>
      <c r="Q16" s="150" t="s">
        <v>1119</v>
      </c>
      <c r="R16" s="132" t="s">
        <v>1119</v>
      </c>
      <c r="S16" s="117"/>
      <c r="T16" s="135"/>
      <c r="U16" s="145">
        <v>37000</v>
      </c>
      <c r="V16" s="273"/>
      <c r="W16" s="273"/>
      <c r="X16" s="273"/>
      <c r="Y16" s="273"/>
      <c r="Z16" s="274"/>
    </row>
    <row r="17" spans="1:26" x14ac:dyDescent="0.3">
      <c r="A17" s="119" t="s">
        <v>501</v>
      </c>
      <c r="B17" s="135" t="s">
        <v>87</v>
      </c>
      <c r="C17" s="142" t="s">
        <v>1114</v>
      </c>
      <c r="D17" s="118" t="s">
        <v>1114</v>
      </c>
      <c r="E17" s="117" t="s">
        <v>1114</v>
      </c>
      <c r="F17" s="117" t="s">
        <v>1114</v>
      </c>
      <c r="G17" s="135" t="s">
        <v>1114</v>
      </c>
      <c r="H17" s="145"/>
      <c r="I17" s="272"/>
      <c r="J17" s="273"/>
      <c r="K17" s="273"/>
      <c r="L17" s="273"/>
      <c r="M17" s="273"/>
      <c r="N17" s="119" t="s">
        <v>428</v>
      </c>
      <c r="O17" s="159" t="s">
        <v>59</v>
      </c>
      <c r="P17" s="156" t="s">
        <v>1114</v>
      </c>
      <c r="Q17" s="150" t="s">
        <v>1114</v>
      </c>
      <c r="R17" s="132" t="s">
        <v>1114</v>
      </c>
      <c r="S17" s="117"/>
      <c r="T17" s="135"/>
      <c r="U17" s="145"/>
      <c r="V17" s="273"/>
      <c r="W17" s="273"/>
      <c r="X17" s="273"/>
      <c r="Y17" s="273"/>
      <c r="Z17" s="274"/>
    </row>
    <row r="18" spans="1:26" x14ac:dyDescent="0.3">
      <c r="A18" s="119" t="s">
        <v>504</v>
      </c>
      <c r="B18" s="135" t="s">
        <v>100</v>
      </c>
      <c r="C18" s="142" t="s">
        <v>1114</v>
      </c>
      <c r="D18" s="118" t="s">
        <v>1114</v>
      </c>
      <c r="E18" s="117" t="s">
        <v>1114</v>
      </c>
      <c r="F18" s="117" t="s">
        <v>1114</v>
      </c>
      <c r="G18" s="135" t="s">
        <v>1114</v>
      </c>
      <c r="H18" s="145"/>
      <c r="I18" s="272"/>
      <c r="J18" s="273"/>
      <c r="K18" s="273"/>
      <c r="L18" s="273"/>
      <c r="M18" s="273"/>
      <c r="N18" s="119" t="s">
        <v>429</v>
      </c>
      <c r="O18" s="159" t="s">
        <v>87</v>
      </c>
      <c r="P18" s="156" t="s">
        <v>1114</v>
      </c>
      <c r="Q18" s="150" t="s">
        <v>1114</v>
      </c>
      <c r="R18" s="132" t="s">
        <v>1114</v>
      </c>
      <c r="S18" s="117"/>
      <c r="T18" s="135"/>
      <c r="U18" s="145"/>
      <c r="V18" s="273"/>
      <c r="W18" s="273"/>
      <c r="X18" s="273"/>
      <c r="Y18" s="273"/>
      <c r="Z18" s="274"/>
    </row>
    <row r="19" spans="1:26" x14ac:dyDescent="0.3">
      <c r="A19" s="119" t="s">
        <v>515</v>
      </c>
      <c r="B19" s="135" t="s">
        <v>551</v>
      </c>
      <c r="C19" s="142" t="s">
        <v>1114</v>
      </c>
      <c r="D19" s="118" t="s">
        <v>1114</v>
      </c>
      <c r="E19" s="117" t="s">
        <v>1114</v>
      </c>
      <c r="F19" s="117" t="s">
        <v>1114</v>
      </c>
      <c r="G19" s="135" t="s">
        <v>1114</v>
      </c>
      <c r="H19" s="145"/>
      <c r="I19" s="272"/>
      <c r="J19" s="273"/>
      <c r="K19" s="273"/>
      <c r="L19" s="273"/>
      <c r="M19" s="273"/>
      <c r="N19" s="119" t="s">
        <v>430</v>
      </c>
      <c r="O19" s="159" t="s">
        <v>430</v>
      </c>
      <c r="P19" s="156" t="s">
        <v>1114</v>
      </c>
      <c r="Q19" s="150" t="s">
        <v>1114</v>
      </c>
      <c r="R19" s="132" t="s">
        <v>1114</v>
      </c>
      <c r="S19" s="117"/>
      <c r="T19" s="135"/>
      <c r="U19" s="145"/>
      <c r="V19" s="273"/>
      <c r="W19" s="273"/>
      <c r="X19" s="273"/>
      <c r="Y19" s="273"/>
      <c r="Z19" s="274"/>
    </row>
    <row r="20" spans="1:26" x14ac:dyDescent="0.3">
      <c r="A20" s="119" t="s">
        <v>516</v>
      </c>
      <c r="B20" s="135" t="s">
        <v>552</v>
      </c>
      <c r="C20" s="142" t="s">
        <v>1114</v>
      </c>
      <c r="D20" s="118" t="s">
        <v>1114</v>
      </c>
      <c r="E20" s="117" t="s">
        <v>1114</v>
      </c>
      <c r="F20" s="117" t="s">
        <v>1114</v>
      </c>
      <c r="G20" s="135" t="s">
        <v>1114</v>
      </c>
      <c r="H20" s="145"/>
      <c r="I20" s="272"/>
      <c r="J20" s="273"/>
      <c r="K20" s="273"/>
      <c r="L20" s="273"/>
      <c r="M20" s="273"/>
      <c r="N20" s="119" t="s">
        <v>431</v>
      </c>
      <c r="O20" s="159" t="s">
        <v>551</v>
      </c>
      <c r="P20" s="156" t="s">
        <v>1114</v>
      </c>
      <c r="Q20" s="150" t="s">
        <v>1114</v>
      </c>
      <c r="R20" s="132" t="s">
        <v>1114</v>
      </c>
      <c r="S20" s="117"/>
      <c r="T20" s="135"/>
      <c r="U20" s="145"/>
      <c r="V20" s="273"/>
      <c r="W20" s="273"/>
      <c r="X20" s="273"/>
      <c r="Y20" s="273"/>
      <c r="Z20" s="274"/>
    </row>
    <row r="21" spans="1:26" x14ac:dyDescent="0.3">
      <c r="A21" s="119" t="s">
        <v>512</v>
      </c>
      <c r="B21" s="135" t="s">
        <v>553</v>
      </c>
      <c r="C21" s="142" t="s">
        <v>1165</v>
      </c>
      <c r="D21" s="118" t="s">
        <v>1119</v>
      </c>
      <c r="E21" s="170" t="s">
        <v>1114</v>
      </c>
      <c r="F21" s="117" t="s">
        <v>1119</v>
      </c>
      <c r="G21" s="135" t="s">
        <v>1119</v>
      </c>
      <c r="H21" s="145">
        <v>44000</v>
      </c>
      <c r="I21" s="272"/>
      <c r="J21" s="273"/>
      <c r="K21" s="273"/>
      <c r="L21" s="273"/>
      <c r="M21" s="273"/>
      <c r="N21" s="119" t="s">
        <v>432</v>
      </c>
      <c r="O21" s="159" t="s">
        <v>552</v>
      </c>
      <c r="P21" s="156" t="s">
        <v>1114</v>
      </c>
      <c r="Q21" s="150" t="s">
        <v>1114</v>
      </c>
      <c r="R21" s="132" t="s">
        <v>1114</v>
      </c>
      <c r="S21" s="117"/>
      <c r="T21" s="135"/>
      <c r="U21" s="145"/>
      <c r="V21" s="273"/>
      <c r="W21" s="273"/>
      <c r="X21" s="273"/>
      <c r="Y21" s="273"/>
      <c r="Z21" s="274"/>
    </row>
    <row r="22" spans="1:26" x14ac:dyDescent="0.3">
      <c r="A22" s="119" t="s">
        <v>511</v>
      </c>
      <c r="B22" s="135" t="s">
        <v>553</v>
      </c>
      <c r="C22" s="142" t="s">
        <v>1114</v>
      </c>
      <c r="D22" s="118" t="s">
        <v>1114</v>
      </c>
      <c r="E22" s="117" t="s">
        <v>1114</v>
      </c>
      <c r="F22" s="117" t="s">
        <v>1114</v>
      </c>
      <c r="G22" s="135" t="s">
        <v>1114</v>
      </c>
      <c r="H22" s="145"/>
      <c r="I22" s="272"/>
      <c r="J22" s="273"/>
      <c r="K22" s="273"/>
      <c r="L22" s="273"/>
      <c r="M22" s="273"/>
      <c r="N22" s="119" t="s">
        <v>434</v>
      </c>
      <c r="O22" s="159" t="s">
        <v>553</v>
      </c>
      <c r="P22" s="156" t="s">
        <v>1114</v>
      </c>
      <c r="Q22" s="150" t="s">
        <v>1114</v>
      </c>
      <c r="R22" s="132" t="s">
        <v>1114</v>
      </c>
      <c r="S22" s="117"/>
      <c r="T22" s="135"/>
      <c r="U22" s="145"/>
      <c r="V22" s="273"/>
      <c r="W22" s="273"/>
      <c r="X22" s="273"/>
      <c r="Y22" s="273"/>
      <c r="Z22" s="274"/>
    </row>
    <row r="23" spans="1:26" x14ac:dyDescent="0.3">
      <c r="A23" s="119" t="s">
        <v>508</v>
      </c>
      <c r="B23" s="135" t="s">
        <v>554</v>
      </c>
      <c r="C23" s="142" t="s">
        <v>1114</v>
      </c>
      <c r="D23" s="118" t="s">
        <v>1114</v>
      </c>
      <c r="E23" s="117" t="s">
        <v>1114</v>
      </c>
      <c r="F23" s="117" t="s">
        <v>1114</v>
      </c>
      <c r="G23" s="135" t="s">
        <v>1114</v>
      </c>
      <c r="H23" s="145"/>
      <c r="I23" s="272"/>
      <c r="J23" s="273"/>
      <c r="K23" s="273"/>
      <c r="L23" s="273"/>
      <c r="M23" s="273"/>
      <c r="N23" s="119" t="s">
        <v>433</v>
      </c>
      <c r="O23" s="159" t="s">
        <v>554</v>
      </c>
      <c r="P23" s="156" t="s">
        <v>1114</v>
      </c>
      <c r="Q23" s="150" t="s">
        <v>1114</v>
      </c>
      <c r="R23" s="132" t="s">
        <v>1114</v>
      </c>
      <c r="S23" s="117"/>
      <c r="T23" s="135"/>
      <c r="U23" s="145"/>
      <c r="V23" s="273"/>
      <c r="W23" s="273"/>
      <c r="X23" s="273"/>
      <c r="Y23" s="273"/>
      <c r="Z23" s="274"/>
    </row>
    <row r="24" spans="1:26" x14ac:dyDescent="0.3">
      <c r="A24" s="119" t="s">
        <v>510</v>
      </c>
      <c r="B24" s="135" t="s">
        <v>554</v>
      </c>
      <c r="C24" s="142" t="s">
        <v>1119</v>
      </c>
      <c r="D24" s="118" t="s">
        <v>1119</v>
      </c>
      <c r="E24" s="117" t="s">
        <v>1119</v>
      </c>
      <c r="F24" s="117" t="s">
        <v>1119</v>
      </c>
      <c r="G24" s="171" t="s">
        <v>1114</v>
      </c>
      <c r="H24" s="145">
        <v>33000</v>
      </c>
      <c r="I24" s="272"/>
      <c r="J24" s="273"/>
      <c r="K24" s="273"/>
      <c r="L24" s="273"/>
      <c r="M24" s="273"/>
      <c r="N24" s="119" t="s">
        <v>441</v>
      </c>
      <c r="O24" s="159" t="s">
        <v>73</v>
      </c>
      <c r="P24" s="156" t="s">
        <v>1114</v>
      </c>
      <c r="Q24" s="150" t="s">
        <v>1114</v>
      </c>
      <c r="R24" s="132" t="s">
        <v>1114</v>
      </c>
      <c r="S24" s="117"/>
      <c r="T24" s="135"/>
      <c r="U24" s="145"/>
      <c r="V24" s="273"/>
      <c r="W24" s="273"/>
      <c r="X24" s="273"/>
      <c r="Y24" s="273"/>
      <c r="Z24" s="274"/>
    </row>
    <row r="25" spans="1:26" x14ac:dyDescent="0.3">
      <c r="A25" s="119" t="s">
        <v>509</v>
      </c>
      <c r="B25" s="135" t="s">
        <v>554</v>
      </c>
      <c r="C25" s="142" t="s">
        <v>1119</v>
      </c>
      <c r="D25" s="118" t="s">
        <v>1119</v>
      </c>
      <c r="E25" s="117" t="s">
        <v>1119</v>
      </c>
      <c r="F25" s="170" t="s">
        <v>1114</v>
      </c>
      <c r="G25" s="135" t="s">
        <v>1119</v>
      </c>
      <c r="H25" s="145">
        <v>40000</v>
      </c>
      <c r="I25" s="272"/>
      <c r="J25" s="273"/>
      <c r="K25" s="273"/>
      <c r="L25" s="273"/>
      <c r="M25" s="273"/>
      <c r="N25" s="119" t="s">
        <v>435</v>
      </c>
      <c r="O25" s="159" t="s">
        <v>555</v>
      </c>
      <c r="P25" s="156" t="s">
        <v>1114</v>
      </c>
      <c r="Q25" s="150" t="s">
        <v>1114</v>
      </c>
      <c r="R25" s="132" t="s">
        <v>1114</v>
      </c>
      <c r="S25" s="117"/>
      <c r="T25" s="135"/>
      <c r="U25" s="145"/>
      <c r="V25" s="273"/>
      <c r="W25" s="273"/>
      <c r="X25" s="273"/>
      <c r="Y25" s="273"/>
      <c r="Z25" s="274"/>
    </row>
    <row r="26" spans="1:26" x14ac:dyDescent="0.3">
      <c r="A26" s="119" t="s">
        <v>499</v>
      </c>
      <c r="B26" s="135" t="s">
        <v>73</v>
      </c>
      <c r="C26" s="142" t="s">
        <v>1114</v>
      </c>
      <c r="D26" s="118" t="s">
        <v>1114</v>
      </c>
      <c r="E26" s="117" t="s">
        <v>1114</v>
      </c>
      <c r="F26" s="117" t="s">
        <v>1114</v>
      </c>
      <c r="G26" s="135" t="s">
        <v>1114</v>
      </c>
      <c r="H26" s="145"/>
      <c r="I26" s="272"/>
      <c r="J26" s="273"/>
      <c r="K26" s="273"/>
      <c r="L26" s="273"/>
      <c r="M26" s="273"/>
      <c r="N26" s="119" t="s">
        <v>436</v>
      </c>
      <c r="O26" s="159" t="s">
        <v>556</v>
      </c>
      <c r="P26" s="156" t="s">
        <v>1114</v>
      </c>
      <c r="Q26" s="150" t="s">
        <v>1114</v>
      </c>
      <c r="R26" s="132" t="s">
        <v>1114</v>
      </c>
      <c r="S26" s="117"/>
      <c r="T26" s="135"/>
      <c r="U26" s="145"/>
      <c r="V26" s="273"/>
      <c r="W26" s="273"/>
      <c r="X26" s="273"/>
      <c r="Y26" s="273"/>
      <c r="Z26" s="274"/>
    </row>
    <row r="27" spans="1:26" x14ac:dyDescent="0.3">
      <c r="A27" s="119" t="s">
        <v>505</v>
      </c>
      <c r="B27" s="135" t="s">
        <v>555</v>
      </c>
      <c r="C27" s="142" t="s">
        <v>1114</v>
      </c>
      <c r="D27" s="118" t="s">
        <v>1114</v>
      </c>
      <c r="E27" s="117" t="s">
        <v>1114</v>
      </c>
      <c r="F27" s="117" t="s">
        <v>1114</v>
      </c>
      <c r="G27" s="135" t="s">
        <v>1114</v>
      </c>
      <c r="H27" s="145"/>
      <c r="I27" s="272"/>
      <c r="J27" s="273"/>
      <c r="K27" s="273"/>
      <c r="L27" s="273"/>
      <c r="M27" s="273"/>
      <c r="N27" s="175" t="s">
        <v>437</v>
      </c>
      <c r="O27" s="183" t="s">
        <v>557</v>
      </c>
      <c r="P27" s="157" t="s">
        <v>1114</v>
      </c>
      <c r="Q27" s="151" t="s">
        <v>1114</v>
      </c>
      <c r="R27" s="176" t="s">
        <v>1114</v>
      </c>
      <c r="S27" s="152"/>
      <c r="T27" s="153"/>
      <c r="U27" s="145"/>
      <c r="V27" s="273"/>
      <c r="W27" s="273"/>
      <c r="X27" s="273"/>
      <c r="Y27" s="273"/>
      <c r="Z27" s="274"/>
    </row>
    <row r="28" spans="1:26" ht="16.5" customHeight="1" x14ac:dyDescent="0.3">
      <c r="A28" s="119" t="s">
        <v>503</v>
      </c>
      <c r="B28" s="135" t="s">
        <v>556</v>
      </c>
      <c r="C28" s="142" t="s">
        <v>1114</v>
      </c>
      <c r="D28" s="118" t="s">
        <v>1114</v>
      </c>
      <c r="E28" s="117" t="s">
        <v>1114</v>
      </c>
      <c r="F28" s="117" t="s">
        <v>1114</v>
      </c>
      <c r="G28" s="135" t="s">
        <v>1114</v>
      </c>
      <c r="H28" s="145"/>
      <c r="I28" s="272"/>
      <c r="J28" s="273"/>
      <c r="K28" s="273"/>
      <c r="L28" s="273"/>
      <c r="M28" s="273"/>
      <c r="N28" s="119"/>
      <c r="O28" s="159"/>
      <c r="P28" s="156"/>
      <c r="Q28" s="150"/>
      <c r="R28" s="117"/>
      <c r="S28" s="117"/>
      <c r="T28" s="135"/>
      <c r="U28" s="145"/>
      <c r="V28" s="273"/>
      <c r="W28" s="273"/>
      <c r="X28" s="273"/>
      <c r="Y28" s="273"/>
      <c r="Z28" s="274"/>
    </row>
    <row r="29" spans="1:26" ht="17.25" customHeight="1" thickBot="1" x14ac:dyDescent="0.35">
      <c r="A29" s="120" t="s">
        <v>507</v>
      </c>
      <c r="B29" s="140" t="s">
        <v>557</v>
      </c>
      <c r="C29" s="143" t="s">
        <v>1114</v>
      </c>
      <c r="D29" s="121" t="s">
        <v>1114</v>
      </c>
      <c r="E29" s="122" t="s">
        <v>1114</v>
      </c>
      <c r="F29" s="122" t="s">
        <v>1114</v>
      </c>
      <c r="G29" s="140" t="s">
        <v>1114</v>
      </c>
      <c r="H29" s="148"/>
      <c r="I29" s="275"/>
      <c r="J29" s="276"/>
      <c r="K29" s="276"/>
      <c r="L29" s="276"/>
      <c r="M29" s="276"/>
      <c r="N29" s="177"/>
      <c r="O29" s="184"/>
      <c r="P29" s="181"/>
      <c r="Q29" s="178"/>
      <c r="R29" s="174"/>
      <c r="S29" s="174"/>
      <c r="T29" s="179"/>
      <c r="U29" s="148"/>
      <c r="V29" s="276"/>
      <c r="W29" s="276"/>
      <c r="X29" s="276"/>
      <c r="Y29" s="276"/>
      <c r="Z29" s="277"/>
    </row>
    <row r="30" spans="1:26" x14ac:dyDescent="0.3">
      <c r="A30" s="278" t="s">
        <v>1169</v>
      </c>
      <c r="B30" s="279"/>
      <c r="C30" s="279"/>
      <c r="D30" s="279"/>
      <c r="E30" s="279"/>
      <c r="F30" s="279"/>
      <c r="G30" s="279"/>
      <c r="H30" s="279"/>
      <c r="I30" s="279"/>
      <c r="J30" s="279"/>
      <c r="K30" s="279"/>
      <c r="L30" s="279"/>
      <c r="M30" s="280"/>
      <c r="N30" s="278" t="s">
        <v>81</v>
      </c>
      <c r="O30" s="279"/>
      <c r="P30" s="279"/>
      <c r="Q30" s="279"/>
      <c r="R30" s="279"/>
      <c r="S30" s="279"/>
      <c r="T30" s="279"/>
      <c r="U30" s="279"/>
      <c r="V30" s="279"/>
      <c r="W30" s="279"/>
      <c r="X30" s="279"/>
      <c r="Y30" s="279"/>
      <c r="Z30" s="280"/>
    </row>
    <row r="31" spans="1:26" ht="17.25" thickBot="1" x14ac:dyDescent="0.35">
      <c r="A31" s="281"/>
      <c r="B31" s="282"/>
      <c r="C31" s="282"/>
      <c r="D31" s="282"/>
      <c r="E31" s="282"/>
      <c r="F31" s="282"/>
      <c r="G31" s="282"/>
      <c r="H31" s="282"/>
      <c r="I31" s="282"/>
      <c r="J31" s="282"/>
      <c r="K31" s="282"/>
      <c r="L31" s="282"/>
      <c r="M31" s="283"/>
      <c r="N31" s="281"/>
      <c r="O31" s="282"/>
      <c r="P31" s="282"/>
      <c r="Q31" s="282"/>
      <c r="R31" s="282"/>
      <c r="S31" s="282"/>
      <c r="T31" s="282"/>
      <c r="U31" s="282"/>
      <c r="V31" s="282"/>
      <c r="W31" s="282"/>
      <c r="X31" s="282"/>
      <c r="Y31" s="282"/>
      <c r="Z31" s="283"/>
    </row>
    <row r="32" spans="1:26" x14ac:dyDescent="0.3">
      <c r="A32" s="284" t="s">
        <v>43</v>
      </c>
      <c r="B32" s="285"/>
      <c r="C32" s="284" t="s">
        <v>1159</v>
      </c>
      <c r="D32" s="286"/>
      <c r="E32" s="286"/>
      <c r="F32" s="286"/>
      <c r="G32" s="286"/>
      <c r="H32" s="285"/>
      <c r="I32" s="287" t="s">
        <v>1162</v>
      </c>
      <c r="J32" s="288"/>
      <c r="K32" s="288"/>
      <c r="L32" s="288"/>
      <c r="M32" s="289"/>
      <c r="N32" s="284" t="s">
        <v>43</v>
      </c>
      <c r="O32" s="285"/>
      <c r="P32" s="284" t="s">
        <v>1159</v>
      </c>
      <c r="Q32" s="286"/>
      <c r="R32" s="286"/>
      <c r="S32" s="286"/>
      <c r="T32" s="286"/>
      <c r="U32" s="285"/>
      <c r="V32" s="287" t="s">
        <v>1162</v>
      </c>
      <c r="W32" s="288"/>
      <c r="X32" s="288"/>
      <c r="Y32" s="288"/>
      <c r="Z32" s="289"/>
    </row>
    <row r="33" spans="1:26" ht="17.25" thickBot="1" x14ac:dyDescent="0.35">
      <c r="A33" s="124" t="s">
        <v>1164</v>
      </c>
      <c r="B33" s="165" t="s">
        <v>1163</v>
      </c>
      <c r="C33" s="166" t="s">
        <v>1167</v>
      </c>
      <c r="D33" s="125" t="s">
        <v>1168</v>
      </c>
      <c r="E33" s="126" t="s">
        <v>1166</v>
      </c>
      <c r="F33" s="126" t="s">
        <v>1166</v>
      </c>
      <c r="G33" s="126" t="s">
        <v>1166</v>
      </c>
      <c r="H33" s="127" t="s">
        <v>1161</v>
      </c>
      <c r="I33" s="136" t="s">
        <v>1167</v>
      </c>
      <c r="J33" s="114" t="s">
        <v>1168</v>
      </c>
      <c r="K33" s="114" t="s">
        <v>1166</v>
      </c>
      <c r="L33" s="114" t="s">
        <v>1166</v>
      </c>
      <c r="M33" s="116" t="s">
        <v>1166</v>
      </c>
      <c r="N33" s="129" t="s">
        <v>1164</v>
      </c>
      <c r="O33" s="164" t="s">
        <v>1163</v>
      </c>
      <c r="P33" s="161" t="s">
        <v>1177</v>
      </c>
      <c r="Q33" s="162" t="s">
        <v>1178</v>
      </c>
      <c r="R33" s="163" t="s">
        <v>1179</v>
      </c>
      <c r="S33" s="163" t="s">
        <v>1166</v>
      </c>
      <c r="T33" s="163" t="s">
        <v>1166</v>
      </c>
      <c r="U33" s="127" t="s">
        <v>1161</v>
      </c>
      <c r="V33" s="136" t="s">
        <v>1177</v>
      </c>
      <c r="W33" s="114" t="s">
        <v>1178</v>
      </c>
      <c r="X33" s="114" t="s">
        <v>1179</v>
      </c>
      <c r="Y33" s="114" t="s">
        <v>1166</v>
      </c>
      <c r="Z33" s="116" t="s">
        <v>1166</v>
      </c>
    </row>
    <row r="34" spans="1:26" ht="17.25" thickBot="1" x14ac:dyDescent="0.35">
      <c r="A34" s="195" t="s">
        <v>3</v>
      </c>
      <c r="B34" s="196" t="s">
        <v>1</v>
      </c>
      <c r="C34" s="197" t="s">
        <v>1119</v>
      </c>
      <c r="D34" s="198" t="s">
        <v>1114</v>
      </c>
      <c r="E34" s="196"/>
      <c r="F34" s="196"/>
      <c r="G34" s="199"/>
      <c r="H34" s="144">
        <v>46000</v>
      </c>
      <c r="I34" s="188">
        <v>0</v>
      </c>
      <c r="J34" s="189">
        <v>20000</v>
      </c>
      <c r="K34" s="189"/>
      <c r="L34" s="189"/>
      <c r="M34" s="137"/>
      <c r="N34" s="123" t="s">
        <v>458</v>
      </c>
      <c r="O34" s="158" t="s">
        <v>1</v>
      </c>
      <c r="P34" s="155" t="s">
        <v>1114</v>
      </c>
      <c r="Q34" s="149" t="s">
        <v>1114</v>
      </c>
      <c r="R34" s="132" t="s">
        <v>1114</v>
      </c>
      <c r="S34" s="132"/>
      <c r="T34" s="139"/>
      <c r="U34" s="144"/>
      <c r="V34" s="188">
        <v>0</v>
      </c>
      <c r="W34" s="189">
        <v>5000</v>
      </c>
      <c r="X34" s="189">
        <v>40000</v>
      </c>
      <c r="Y34" s="189"/>
      <c r="Z34" s="190"/>
    </row>
    <row r="35" spans="1:26" ht="17.25" customHeight="1" thickBot="1" x14ac:dyDescent="0.35">
      <c r="A35" s="119" t="s">
        <v>477</v>
      </c>
      <c r="B35" s="117" t="s">
        <v>1</v>
      </c>
      <c r="C35" s="150" t="s">
        <v>1114</v>
      </c>
      <c r="D35" s="150" t="s">
        <v>1114</v>
      </c>
      <c r="E35" s="117"/>
      <c r="F35" s="117"/>
      <c r="G35" s="135"/>
      <c r="H35" s="145"/>
      <c r="I35" s="266" t="s">
        <v>1173</v>
      </c>
      <c r="J35" s="267"/>
      <c r="K35" s="267"/>
      <c r="L35" s="267"/>
      <c r="M35" s="268"/>
      <c r="N35" s="123" t="s">
        <v>460</v>
      </c>
      <c r="O35" s="158" t="s">
        <v>12</v>
      </c>
      <c r="P35" s="155" t="s">
        <v>1114</v>
      </c>
      <c r="Q35" s="149" t="s">
        <v>1114</v>
      </c>
      <c r="R35" s="132" t="s">
        <v>1114</v>
      </c>
      <c r="S35" s="132"/>
      <c r="T35" s="139"/>
      <c r="U35" s="145"/>
      <c r="V35" s="266" t="s">
        <v>1173</v>
      </c>
      <c r="W35" s="267"/>
      <c r="X35" s="267"/>
      <c r="Y35" s="267"/>
      <c r="Z35" s="268"/>
    </row>
    <row r="36" spans="1:26" ht="17.25" thickBot="1" x14ac:dyDescent="0.35">
      <c r="A36" s="119" t="s">
        <v>480</v>
      </c>
      <c r="B36" s="117" t="s">
        <v>12</v>
      </c>
      <c r="C36" s="150" t="s">
        <v>1114</v>
      </c>
      <c r="D36" s="150" t="s">
        <v>1114</v>
      </c>
      <c r="E36" s="117"/>
      <c r="F36" s="117"/>
      <c r="G36" s="135"/>
      <c r="H36" s="145"/>
      <c r="I36" s="252" t="s">
        <v>483</v>
      </c>
      <c r="J36" s="192" t="s">
        <v>479</v>
      </c>
      <c r="K36" s="192" t="s">
        <v>482</v>
      </c>
      <c r="L36" s="192" t="s">
        <v>481</v>
      </c>
      <c r="M36" s="253" t="s">
        <v>494</v>
      </c>
      <c r="N36" s="119" t="s">
        <v>459</v>
      </c>
      <c r="O36" s="159" t="s">
        <v>545</v>
      </c>
      <c r="P36" s="155" t="s">
        <v>1114</v>
      </c>
      <c r="Q36" s="150" t="s">
        <v>1114</v>
      </c>
      <c r="R36" s="117" t="s">
        <v>1114</v>
      </c>
      <c r="S36" s="117"/>
      <c r="T36" s="135"/>
      <c r="U36" s="145"/>
      <c r="V36" s="187" t="s">
        <v>1176</v>
      </c>
      <c r="W36" s="186" t="s">
        <v>474</v>
      </c>
      <c r="X36" s="194" t="s">
        <v>1175</v>
      </c>
      <c r="Y36" s="186" t="s">
        <v>473</v>
      </c>
      <c r="Z36" s="187"/>
    </row>
    <row r="37" spans="1:26" ht="16.5" customHeight="1" x14ac:dyDescent="0.3">
      <c r="A37" s="119" t="s">
        <v>478</v>
      </c>
      <c r="B37" s="117" t="s">
        <v>545</v>
      </c>
      <c r="C37" s="150" t="s">
        <v>1114</v>
      </c>
      <c r="D37" s="150" t="s">
        <v>1114</v>
      </c>
      <c r="E37" s="117"/>
      <c r="F37" s="117"/>
      <c r="G37" s="135"/>
      <c r="H37" s="145"/>
      <c r="I37" s="269" t="s">
        <v>1219</v>
      </c>
      <c r="J37" s="270"/>
      <c r="K37" s="270"/>
      <c r="L37" s="270"/>
      <c r="M37" s="271"/>
      <c r="N37" s="119" t="s">
        <v>463</v>
      </c>
      <c r="O37" s="159" t="s">
        <v>546</v>
      </c>
      <c r="P37" s="155" t="s">
        <v>1114</v>
      </c>
      <c r="Q37" s="150" t="s">
        <v>1114</v>
      </c>
      <c r="R37" s="117" t="s">
        <v>1114</v>
      </c>
      <c r="S37" s="117"/>
      <c r="T37" s="135"/>
      <c r="U37" s="145"/>
      <c r="V37" s="269" t="s">
        <v>1220</v>
      </c>
      <c r="W37" s="270"/>
      <c r="X37" s="270"/>
      <c r="Y37" s="270"/>
      <c r="Z37" s="271"/>
    </row>
    <row r="38" spans="1:26" x14ac:dyDescent="0.3">
      <c r="A38" s="119" t="s">
        <v>482</v>
      </c>
      <c r="B38" s="117" t="s">
        <v>546</v>
      </c>
      <c r="C38" s="150" t="s">
        <v>1114</v>
      </c>
      <c r="D38" s="150" t="s">
        <v>1114</v>
      </c>
      <c r="E38" s="117"/>
      <c r="F38" s="117"/>
      <c r="G38" s="135"/>
      <c r="H38" s="145"/>
      <c r="I38" s="272"/>
      <c r="J38" s="273"/>
      <c r="K38" s="273"/>
      <c r="L38" s="273"/>
      <c r="M38" s="274"/>
      <c r="N38" s="119" t="s">
        <v>472</v>
      </c>
      <c r="O38" s="159" t="s">
        <v>547</v>
      </c>
      <c r="P38" s="155" t="s">
        <v>1114</v>
      </c>
      <c r="Q38" s="150" t="s">
        <v>1114</v>
      </c>
      <c r="R38" s="117" t="s">
        <v>1114</v>
      </c>
      <c r="S38" s="117"/>
      <c r="T38" s="135"/>
      <c r="U38" s="145"/>
      <c r="V38" s="272"/>
      <c r="W38" s="273"/>
      <c r="X38" s="273"/>
      <c r="Y38" s="273"/>
      <c r="Z38" s="274"/>
    </row>
    <row r="39" spans="1:26" x14ac:dyDescent="0.3">
      <c r="A39" s="119" t="s">
        <v>492</v>
      </c>
      <c r="B39" s="117" t="s">
        <v>547</v>
      </c>
      <c r="C39" s="150" t="s">
        <v>1114</v>
      </c>
      <c r="D39" s="150" t="s">
        <v>1114</v>
      </c>
      <c r="E39" s="117"/>
      <c r="F39" s="117"/>
      <c r="G39" s="135"/>
      <c r="H39" s="145"/>
      <c r="I39" s="272"/>
      <c r="J39" s="273"/>
      <c r="K39" s="273"/>
      <c r="L39" s="273"/>
      <c r="M39" s="274"/>
      <c r="N39" s="119" t="s">
        <v>473</v>
      </c>
      <c r="O39" s="159" t="s">
        <v>547</v>
      </c>
      <c r="P39" s="155" t="s">
        <v>1119</v>
      </c>
      <c r="Q39" s="150" t="s">
        <v>1119</v>
      </c>
      <c r="R39" s="170" t="s">
        <v>1114</v>
      </c>
      <c r="S39" s="117"/>
      <c r="T39" s="135"/>
      <c r="U39" s="145">
        <v>43000</v>
      </c>
      <c r="V39" s="272"/>
      <c r="W39" s="273"/>
      <c r="X39" s="273"/>
      <c r="Y39" s="273"/>
      <c r="Z39" s="274"/>
    </row>
    <row r="40" spans="1:26" x14ac:dyDescent="0.3">
      <c r="A40" s="119" t="s">
        <v>479</v>
      </c>
      <c r="B40" s="117" t="s">
        <v>36</v>
      </c>
      <c r="C40" s="150" t="s">
        <v>1114</v>
      </c>
      <c r="D40" s="150" t="s">
        <v>1114</v>
      </c>
      <c r="E40" s="117"/>
      <c r="F40" s="117"/>
      <c r="G40" s="135"/>
      <c r="H40" s="145"/>
      <c r="I40" s="272"/>
      <c r="J40" s="273"/>
      <c r="K40" s="273"/>
      <c r="L40" s="273"/>
      <c r="M40" s="274"/>
      <c r="N40" s="119" t="s">
        <v>457</v>
      </c>
      <c r="O40" s="159" t="s">
        <v>36</v>
      </c>
      <c r="P40" s="155" t="s">
        <v>1114</v>
      </c>
      <c r="Q40" s="150" t="s">
        <v>1114</v>
      </c>
      <c r="R40" s="117" t="s">
        <v>1114</v>
      </c>
      <c r="S40" s="117"/>
      <c r="T40" s="135"/>
      <c r="U40" s="145"/>
      <c r="V40" s="272"/>
      <c r="W40" s="273"/>
      <c r="X40" s="273"/>
      <c r="Y40" s="273"/>
      <c r="Z40" s="274"/>
    </row>
    <row r="41" spans="1:26" x14ac:dyDescent="0.3">
      <c r="A41" s="119" t="s">
        <v>484</v>
      </c>
      <c r="B41" s="117" t="s">
        <v>548</v>
      </c>
      <c r="C41" s="150" t="s">
        <v>1114</v>
      </c>
      <c r="D41" s="150" t="s">
        <v>1114</v>
      </c>
      <c r="E41" s="117"/>
      <c r="F41" s="117"/>
      <c r="G41" s="135"/>
      <c r="H41" s="145"/>
      <c r="I41" s="272"/>
      <c r="J41" s="273"/>
      <c r="K41" s="273"/>
      <c r="L41" s="273"/>
      <c r="M41" s="274"/>
      <c r="N41" s="119" t="s">
        <v>464</v>
      </c>
      <c r="O41" s="159" t="s">
        <v>548</v>
      </c>
      <c r="P41" s="155" t="s">
        <v>1114</v>
      </c>
      <c r="Q41" s="150" t="s">
        <v>1114</v>
      </c>
      <c r="R41" s="117" t="s">
        <v>1114</v>
      </c>
      <c r="S41" s="117"/>
      <c r="T41" s="135"/>
      <c r="U41" s="145"/>
      <c r="V41" s="272"/>
      <c r="W41" s="273"/>
      <c r="X41" s="273"/>
      <c r="Y41" s="273"/>
      <c r="Z41" s="274"/>
    </row>
    <row r="42" spans="1:26" x14ac:dyDescent="0.3">
      <c r="A42" s="119" t="s">
        <v>488</v>
      </c>
      <c r="B42" s="117" t="s">
        <v>549</v>
      </c>
      <c r="C42" s="150" t="s">
        <v>1114</v>
      </c>
      <c r="D42" s="150" t="s">
        <v>1114</v>
      </c>
      <c r="E42" s="117"/>
      <c r="F42" s="117"/>
      <c r="G42" s="135"/>
      <c r="H42" s="145"/>
      <c r="I42" s="272"/>
      <c r="J42" s="273"/>
      <c r="K42" s="273"/>
      <c r="L42" s="273"/>
      <c r="M42" s="274"/>
      <c r="N42" s="119" t="s">
        <v>467</v>
      </c>
      <c r="O42" s="159" t="s">
        <v>549</v>
      </c>
      <c r="P42" s="155" t="s">
        <v>1114</v>
      </c>
      <c r="Q42" s="150" t="s">
        <v>1114</v>
      </c>
      <c r="R42" s="117" t="s">
        <v>1114</v>
      </c>
      <c r="S42" s="117"/>
      <c r="T42" s="135"/>
      <c r="U42" s="145"/>
      <c r="V42" s="272"/>
      <c r="W42" s="273"/>
      <c r="X42" s="273"/>
      <c r="Y42" s="273"/>
      <c r="Z42" s="274"/>
    </row>
    <row r="43" spans="1:26" x14ac:dyDescent="0.3">
      <c r="A43" s="119" t="s">
        <v>495</v>
      </c>
      <c r="B43" s="117" t="s">
        <v>550</v>
      </c>
      <c r="C43" s="150" t="s">
        <v>1114</v>
      </c>
      <c r="D43" s="150" t="s">
        <v>1114</v>
      </c>
      <c r="E43" s="117"/>
      <c r="F43" s="117"/>
      <c r="G43" s="135"/>
      <c r="H43" s="145"/>
      <c r="I43" s="272"/>
      <c r="J43" s="273"/>
      <c r="K43" s="273"/>
      <c r="L43" s="273"/>
      <c r="M43" s="274"/>
      <c r="N43" s="119" t="s">
        <v>476</v>
      </c>
      <c r="O43" s="159" t="s">
        <v>550</v>
      </c>
      <c r="P43" s="155" t="s">
        <v>1114</v>
      </c>
      <c r="Q43" s="150" t="s">
        <v>1114</v>
      </c>
      <c r="R43" s="117" t="s">
        <v>1114</v>
      </c>
      <c r="S43" s="117"/>
      <c r="T43" s="135"/>
      <c r="U43" s="145"/>
      <c r="V43" s="272"/>
      <c r="W43" s="273"/>
      <c r="X43" s="273"/>
      <c r="Y43" s="273"/>
      <c r="Z43" s="274"/>
    </row>
    <row r="44" spans="1:26" x14ac:dyDescent="0.3">
      <c r="A44" s="119" t="s">
        <v>62</v>
      </c>
      <c r="B44" s="117" t="s">
        <v>59</v>
      </c>
      <c r="C44" s="169" t="s">
        <v>1114</v>
      </c>
      <c r="D44" s="150" t="s">
        <v>1119</v>
      </c>
      <c r="E44" s="117"/>
      <c r="F44" s="117"/>
      <c r="G44" s="135"/>
      <c r="H44" s="145">
        <v>26000</v>
      </c>
      <c r="I44" s="272"/>
      <c r="J44" s="273"/>
      <c r="K44" s="273"/>
      <c r="L44" s="273"/>
      <c r="M44" s="274"/>
      <c r="N44" s="119" t="s">
        <v>461</v>
      </c>
      <c r="O44" s="159" t="s">
        <v>59</v>
      </c>
      <c r="P44" s="155" t="s">
        <v>1114</v>
      </c>
      <c r="Q44" s="150" t="s">
        <v>1114</v>
      </c>
      <c r="R44" s="117" t="s">
        <v>1114</v>
      </c>
      <c r="S44" s="117"/>
      <c r="T44" s="135"/>
      <c r="U44" s="145">
        <v>34000</v>
      </c>
      <c r="V44" s="272"/>
      <c r="W44" s="273"/>
      <c r="X44" s="273"/>
      <c r="Y44" s="273"/>
      <c r="Z44" s="274"/>
    </row>
    <row r="45" spans="1:26" x14ac:dyDescent="0.3">
      <c r="A45" s="119" t="s">
        <v>66</v>
      </c>
      <c r="B45" s="117" t="s">
        <v>59</v>
      </c>
      <c r="C45" s="150" t="s">
        <v>1114</v>
      </c>
      <c r="D45" s="150" t="s">
        <v>1114</v>
      </c>
      <c r="E45" s="117"/>
      <c r="F45" s="117"/>
      <c r="G45" s="135"/>
      <c r="H45" s="145"/>
      <c r="I45" s="272"/>
      <c r="J45" s="273"/>
      <c r="K45" s="273"/>
      <c r="L45" s="273"/>
      <c r="M45" s="274"/>
      <c r="N45" s="119" t="s">
        <v>89</v>
      </c>
      <c r="O45" s="159" t="s">
        <v>87</v>
      </c>
      <c r="P45" s="193" t="s">
        <v>1114</v>
      </c>
      <c r="Q45" s="150" t="s">
        <v>1119</v>
      </c>
      <c r="R45" s="117" t="s">
        <v>1119</v>
      </c>
      <c r="S45" s="117"/>
      <c r="T45" s="135"/>
      <c r="U45" s="145"/>
      <c r="V45" s="272"/>
      <c r="W45" s="273"/>
      <c r="X45" s="273"/>
      <c r="Y45" s="273"/>
      <c r="Z45" s="274"/>
    </row>
    <row r="46" spans="1:26" x14ac:dyDescent="0.3">
      <c r="A46" s="119" t="s">
        <v>483</v>
      </c>
      <c r="B46" s="117" t="s">
        <v>87</v>
      </c>
      <c r="C46" s="150" t="s">
        <v>1114</v>
      </c>
      <c r="D46" s="150" t="s">
        <v>1114</v>
      </c>
      <c r="E46" s="117"/>
      <c r="F46" s="117"/>
      <c r="G46" s="135"/>
      <c r="H46" s="145"/>
      <c r="I46" s="272"/>
      <c r="J46" s="273"/>
      <c r="K46" s="273"/>
      <c r="L46" s="273"/>
      <c r="M46" s="274"/>
      <c r="N46" s="119" t="s">
        <v>465</v>
      </c>
      <c r="O46" s="159" t="s">
        <v>100</v>
      </c>
      <c r="P46" s="155" t="s">
        <v>1114</v>
      </c>
      <c r="Q46" s="150" t="s">
        <v>1114</v>
      </c>
      <c r="R46" s="117" t="s">
        <v>1114</v>
      </c>
      <c r="S46" s="117"/>
      <c r="T46" s="135"/>
      <c r="U46" s="145"/>
      <c r="V46" s="272"/>
      <c r="W46" s="273"/>
      <c r="X46" s="273"/>
      <c r="Y46" s="273"/>
      <c r="Z46" s="274"/>
    </row>
    <row r="47" spans="1:26" x14ac:dyDescent="0.3">
      <c r="A47" s="119" t="s">
        <v>486</v>
      </c>
      <c r="B47" s="117" t="s">
        <v>100</v>
      </c>
      <c r="C47" s="150" t="s">
        <v>1114</v>
      </c>
      <c r="D47" s="150" t="s">
        <v>1114</v>
      </c>
      <c r="E47" s="117"/>
      <c r="F47" s="117"/>
      <c r="G47" s="135"/>
      <c r="H47" s="145"/>
      <c r="I47" s="272"/>
      <c r="J47" s="273"/>
      <c r="K47" s="273"/>
      <c r="L47" s="273"/>
      <c r="M47" s="274"/>
      <c r="N47" s="119" t="s">
        <v>474</v>
      </c>
      <c r="O47" s="159" t="s">
        <v>551</v>
      </c>
      <c r="P47" s="155" t="s">
        <v>1114</v>
      </c>
      <c r="Q47" s="150" t="s">
        <v>1114</v>
      </c>
      <c r="R47" s="117" t="s">
        <v>1114</v>
      </c>
      <c r="S47" s="117"/>
      <c r="T47" s="135"/>
      <c r="U47" s="145"/>
      <c r="V47" s="272"/>
      <c r="W47" s="273"/>
      <c r="X47" s="273"/>
      <c r="Y47" s="273"/>
      <c r="Z47" s="274"/>
    </row>
    <row r="48" spans="1:26" x14ac:dyDescent="0.3">
      <c r="A48" s="119" t="s">
        <v>493</v>
      </c>
      <c r="B48" s="117" t="s">
        <v>551</v>
      </c>
      <c r="C48" s="150" t="s">
        <v>1114</v>
      </c>
      <c r="D48" s="150" t="s">
        <v>1114</v>
      </c>
      <c r="E48" s="117"/>
      <c r="F48" s="117"/>
      <c r="G48" s="135"/>
      <c r="H48" s="145"/>
      <c r="I48" s="272"/>
      <c r="J48" s="273"/>
      <c r="K48" s="273"/>
      <c r="L48" s="273"/>
      <c r="M48" s="274"/>
      <c r="N48" s="119" t="s">
        <v>1176</v>
      </c>
      <c r="O48" s="159" t="s">
        <v>552</v>
      </c>
      <c r="P48" s="155" t="s">
        <v>1114</v>
      </c>
      <c r="Q48" s="150" t="s">
        <v>1114</v>
      </c>
      <c r="R48" s="117" t="s">
        <v>1114</v>
      </c>
      <c r="S48" s="117"/>
      <c r="T48" s="135"/>
      <c r="U48" s="145"/>
      <c r="V48" s="272"/>
      <c r="W48" s="273"/>
      <c r="X48" s="273"/>
      <c r="Y48" s="273"/>
      <c r="Z48" s="274"/>
    </row>
    <row r="49" spans="1:26" x14ac:dyDescent="0.3">
      <c r="A49" s="119" t="s">
        <v>494</v>
      </c>
      <c r="B49" s="117" t="s">
        <v>552</v>
      </c>
      <c r="C49" s="150" t="s">
        <v>1114</v>
      </c>
      <c r="D49" s="150" t="s">
        <v>1114</v>
      </c>
      <c r="E49" s="117"/>
      <c r="F49" s="117"/>
      <c r="G49" s="135"/>
      <c r="H49" s="145"/>
      <c r="I49" s="272"/>
      <c r="J49" s="273"/>
      <c r="K49" s="273"/>
      <c r="L49" s="273"/>
      <c r="M49" s="274"/>
      <c r="N49" s="119" t="s">
        <v>471</v>
      </c>
      <c r="O49" s="159" t="s">
        <v>553</v>
      </c>
      <c r="P49" s="155" t="s">
        <v>1114</v>
      </c>
      <c r="Q49" s="150" t="s">
        <v>1114</v>
      </c>
      <c r="R49" s="117" t="s">
        <v>1114</v>
      </c>
      <c r="S49" s="117"/>
      <c r="T49" s="135"/>
      <c r="U49" s="145">
        <v>45000</v>
      </c>
      <c r="V49" s="272"/>
      <c r="W49" s="273"/>
      <c r="X49" s="273"/>
      <c r="Y49" s="273"/>
      <c r="Z49" s="274"/>
    </row>
    <row r="50" spans="1:26" x14ac:dyDescent="0.3">
      <c r="A50" s="119" t="s">
        <v>491</v>
      </c>
      <c r="B50" s="117" t="s">
        <v>553</v>
      </c>
      <c r="C50" s="150" t="s">
        <v>1114</v>
      </c>
      <c r="D50" s="150" t="s">
        <v>1114</v>
      </c>
      <c r="E50" s="117"/>
      <c r="F50" s="117"/>
      <c r="G50" s="135"/>
      <c r="H50" s="145"/>
      <c r="I50" s="272"/>
      <c r="J50" s="273"/>
      <c r="K50" s="273"/>
      <c r="L50" s="273"/>
      <c r="M50" s="274"/>
      <c r="N50" s="119" t="s">
        <v>470</v>
      </c>
      <c r="O50" s="159" t="s">
        <v>554</v>
      </c>
      <c r="P50" s="155" t="s">
        <v>1119</v>
      </c>
      <c r="Q50" s="169" t="s">
        <v>1114</v>
      </c>
      <c r="R50" s="117" t="s">
        <v>1119</v>
      </c>
      <c r="S50" s="117"/>
      <c r="T50" s="135"/>
      <c r="U50" s="145"/>
      <c r="V50" s="272"/>
      <c r="W50" s="273"/>
      <c r="X50" s="273"/>
      <c r="Y50" s="273"/>
      <c r="Z50" s="274"/>
    </row>
    <row r="51" spans="1:26" x14ac:dyDescent="0.3">
      <c r="A51" s="119" t="s">
        <v>490</v>
      </c>
      <c r="B51" s="117" t="s">
        <v>554</v>
      </c>
      <c r="C51" s="150" t="s">
        <v>1114</v>
      </c>
      <c r="D51" s="150" t="s">
        <v>1114</v>
      </c>
      <c r="E51" s="117"/>
      <c r="F51" s="117"/>
      <c r="G51" s="135"/>
      <c r="H51" s="145"/>
      <c r="I51" s="272"/>
      <c r="J51" s="273"/>
      <c r="K51" s="273"/>
      <c r="L51" s="273"/>
      <c r="M51" s="274"/>
      <c r="N51" s="119" t="s">
        <v>469</v>
      </c>
      <c r="O51" s="159" t="s">
        <v>554</v>
      </c>
      <c r="P51" s="155" t="s">
        <v>1114</v>
      </c>
      <c r="Q51" s="150" t="s">
        <v>1114</v>
      </c>
      <c r="R51" s="117" t="s">
        <v>1114</v>
      </c>
      <c r="S51" s="117"/>
      <c r="T51" s="135"/>
      <c r="U51" s="145"/>
      <c r="V51" s="272"/>
      <c r="W51" s="273"/>
      <c r="X51" s="273"/>
      <c r="Y51" s="273"/>
      <c r="Z51" s="274"/>
    </row>
    <row r="52" spans="1:26" x14ac:dyDescent="0.3">
      <c r="A52" s="119" t="s">
        <v>481</v>
      </c>
      <c r="B52" s="117" t="s">
        <v>73</v>
      </c>
      <c r="C52" s="150" t="s">
        <v>1114</v>
      </c>
      <c r="D52" s="150" t="s">
        <v>1114</v>
      </c>
      <c r="E52" s="117"/>
      <c r="F52" s="117"/>
      <c r="G52" s="135"/>
      <c r="H52" s="145"/>
      <c r="I52" s="272"/>
      <c r="J52" s="273"/>
      <c r="K52" s="273"/>
      <c r="L52" s="273"/>
      <c r="M52" s="274"/>
      <c r="N52" s="119" t="s">
        <v>1180</v>
      </c>
      <c r="O52" s="159" t="s">
        <v>555</v>
      </c>
      <c r="P52" s="155" t="s">
        <v>1114</v>
      </c>
      <c r="Q52" s="150" t="s">
        <v>1114</v>
      </c>
      <c r="R52" s="117" t="s">
        <v>1114</v>
      </c>
      <c r="S52" s="117"/>
      <c r="T52" s="111"/>
      <c r="U52" s="145"/>
      <c r="V52" s="272"/>
      <c r="W52" s="273"/>
      <c r="X52" s="273"/>
      <c r="Y52" s="273"/>
      <c r="Z52" s="274"/>
    </row>
    <row r="53" spans="1:26" x14ac:dyDescent="0.3">
      <c r="A53" s="119" t="s">
        <v>487</v>
      </c>
      <c r="B53" s="117" t="s">
        <v>555</v>
      </c>
      <c r="C53" s="150" t="s">
        <v>1114</v>
      </c>
      <c r="D53" s="150" t="s">
        <v>1114</v>
      </c>
      <c r="E53" s="117"/>
      <c r="F53" s="117"/>
      <c r="G53" s="135"/>
      <c r="H53" s="145"/>
      <c r="I53" s="272"/>
      <c r="J53" s="273"/>
      <c r="K53" s="273"/>
      <c r="L53" s="273"/>
      <c r="M53" s="274"/>
      <c r="N53" s="119" t="s">
        <v>462</v>
      </c>
      <c r="O53" s="159" t="s">
        <v>556</v>
      </c>
      <c r="P53" s="155" t="s">
        <v>1114</v>
      </c>
      <c r="Q53" s="150" t="s">
        <v>1114</v>
      </c>
      <c r="R53" s="117" t="s">
        <v>1114</v>
      </c>
      <c r="S53" s="117"/>
      <c r="T53" s="135"/>
      <c r="U53" s="145"/>
      <c r="V53" s="272"/>
      <c r="W53" s="273"/>
      <c r="X53" s="273"/>
      <c r="Y53" s="273"/>
      <c r="Z53" s="274"/>
    </row>
    <row r="54" spans="1:26" x14ac:dyDescent="0.3">
      <c r="A54" s="119" t="s">
        <v>485</v>
      </c>
      <c r="B54" s="117" t="s">
        <v>556</v>
      </c>
      <c r="C54" s="150" t="s">
        <v>1114</v>
      </c>
      <c r="D54" s="150" t="s">
        <v>1114</v>
      </c>
      <c r="E54" s="117"/>
      <c r="F54" s="117"/>
      <c r="G54" s="135"/>
      <c r="H54" s="145"/>
      <c r="I54" s="272"/>
      <c r="J54" s="273"/>
      <c r="K54" s="273"/>
      <c r="L54" s="273"/>
      <c r="M54" s="274"/>
      <c r="N54" s="119" t="s">
        <v>468</v>
      </c>
      <c r="O54" s="159" t="s">
        <v>557</v>
      </c>
      <c r="P54" s="155" t="s">
        <v>1114</v>
      </c>
      <c r="Q54" s="150" t="s">
        <v>1114</v>
      </c>
      <c r="R54" s="117" t="s">
        <v>1114</v>
      </c>
      <c r="S54" s="117"/>
      <c r="T54" s="135"/>
      <c r="U54" s="145"/>
      <c r="V54" s="272"/>
      <c r="W54" s="273"/>
      <c r="X54" s="273"/>
      <c r="Y54" s="273"/>
      <c r="Z54" s="274"/>
    </row>
    <row r="55" spans="1:26" x14ac:dyDescent="0.3">
      <c r="A55" s="119" t="s">
        <v>489</v>
      </c>
      <c r="B55" s="117" t="s">
        <v>557</v>
      </c>
      <c r="C55" s="150" t="s">
        <v>1114</v>
      </c>
      <c r="D55" s="150" t="s">
        <v>1114</v>
      </c>
      <c r="E55" s="117"/>
      <c r="F55" s="117"/>
      <c r="G55" s="135"/>
      <c r="H55" s="145"/>
      <c r="I55" s="272"/>
      <c r="J55" s="273"/>
      <c r="K55" s="273"/>
      <c r="L55" s="273"/>
      <c r="M55" s="274"/>
      <c r="N55" s="119" t="s">
        <v>77</v>
      </c>
      <c r="O55" s="159" t="s">
        <v>73</v>
      </c>
      <c r="P55" s="155" t="s">
        <v>1114</v>
      </c>
      <c r="Q55" s="150" t="s">
        <v>1114</v>
      </c>
      <c r="R55" s="117" t="s">
        <v>1114</v>
      </c>
      <c r="S55" s="117"/>
      <c r="T55" s="135"/>
      <c r="U55" s="145"/>
      <c r="V55" s="272"/>
      <c r="W55" s="273"/>
      <c r="X55" s="273"/>
      <c r="Y55" s="273"/>
      <c r="Z55" s="274"/>
    </row>
    <row r="56" spans="1:26" ht="17.25" thickBot="1" x14ac:dyDescent="0.35">
      <c r="A56" s="120"/>
      <c r="B56" s="122"/>
      <c r="C56" s="154"/>
      <c r="D56" s="154"/>
      <c r="E56" s="122"/>
      <c r="F56" s="122"/>
      <c r="G56" s="140"/>
      <c r="H56" s="148"/>
      <c r="I56" s="275"/>
      <c r="J56" s="276"/>
      <c r="K56" s="276"/>
      <c r="L56" s="276"/>
      <c r="M56" s="277"/>
      <c r="N56" s="120" t="s">
        <v>92</v>
      </c>
      <c r="O56" s="160" t="s">
        <v>87</v>
      </c>
      <c r="P56" s="181" t="s">
        <v>1114</v>
      </c>
      <c r="Q56" s="154" t="s">
        <v>1114</v>
      </c>
      <c r="R56" s="122" t="s">
        <v>1114</v>
      </c>
      <c r="S56" s="122"/>
      <c r="T56" s="140"/>
      <c r="U56" s="254"/>
      <c r="V56" s="275"/>
      <c r="W56" s="276"/>
      <c r="X56" s="276"/>
      <c r="Y56" s="276"/>
      <c r="Z56" s="277"/>
    </row>
  </sheetData>
  <mergeCells count="24">
    <mergeCell ref="A32:B32"/>
    <mergeCell ref="C32:H32"/>
    <mergeCell ref="I32:M32"/>
    <mergeCell ref="A1:M2"/>
    <mergeCell ref="I3:M3"/>
    <mergeCell ref="I6:M6"/>
    <mergeCell ref="A3:B3"/>
    <mergeCell ref="I8:M29"/>
    <mergeCell ref="I35:M35"/>
    <mergeCell ref="I37:M56"/>
    <mergeCell ref="N1:Z2"/>
    <mergeCell ref="N3:O3"/>
    <mergeCell ref="P3:U3"/>
    <mergeCell ref="V3:Z3"/>
    <mergeCell ref="V6:Z6"/>
    <mergeCell ref="V8:Z29"/>
    <mergeCell ref="V37:Z56"/>
    <mergeCell ref="N30:Z31"/>
    <mergeCell ref="N32:O32"/>
    <mergeCell ref="P32:U32"/>
    <mergeCell ref="V32:Z32"/>
    <mergeCell ref="V35:Z35"/>
    <mergeCell ref="A30:M31"/>
    <mergeCell ref="C3:H3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98773-CF50-4BBC-AC9A-F959A91680FA}">
  <sheetPr>
    <tabColor rgb="FF002060"/>
  </sheetPr>
  <dimension ref="B1:AB99"/>
  <sheetViews>
    <sheetView zoomScale="70" zoomScaleNormal="70" workbookViewId="0">
      <selection activeCell="I23" sqref="I23"/>
    </sheetView>
  </sheetViews>
  <sheetFormatPr defaultRowHeight="16.5" x14ac:dyDescent="0.3"/>
  <cols>
    <col min="3" max="3" width="13.875" bestFit="1" customWidth="1"/>
    <col min="4" max="6" width="9.75" bestFit="1" customWidth="1"/>
    <col min="7" max="7" width="10.125" bestFit="1" customWidth="1"/>
    <col min="8" max="8" width="12" bestFit="1" customWidth="1"/>
    <col min="9" max="9" width="9.75" bestFit="1" customWidth="1"/>
    <col min="10" max="10" width="16.5" bestFit="1" customWidth="1"/>
    <col min="11" max="13" width="9.75" bestFit="1" customWidth="1"/>
    <col min="14" max="16" width="11.375" bestFit="1" customWidth="1"/>
    <col min="17" max="17" width="9.75" bestFit="1" customWidth="1"/>
    <col min="18" max="18" width="9.625" bestFit="1" customWidth="1"/>
    <col min="19" max="20" width="9.75" bestFit="1" customWidth="1"/>
    <col min="21" max="22" width="11.125" bestFit="1" customWidth="1"/>
    <col min="23" max="23" width="10.125" bestFit="1" customWidth="1"/>
    <col min="24" max="24" width="14" bestFit="1" customWidth="1"/>
    <col min="25" max="25" width="13.125" bestFit="1" customWidth="1"/>
    <col min="26" max="28" width="11.375" bestFit="1" customWidth="1"/>
  </cols>
  <sheetData>
    <row r="1" spans="2:28" ht="17.25" thickBot="1" x14ac:dyDescent="0.35"/>
    <row r="2" spans="2:28" ht="36.75" thickBot="1" x14ac:dyDescent="0.35">
      <c r="B2" s="302" t="s">
        <v>1216</v>
      </c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  <c r="AB2" s="304"/>
    </row>
    <row r="3" spans="2:28" ht="17.25" thickBot="1" x14ac:dyDescent="0.35">
      <c r="B3" s="296" t="s">
        <v>57</v>
      </c>
      <c r="C3" s="245" t="s">
        <v>43</v>
      </c>
      <c r="D3" s="223" t="s">
        <v>46</v>
      </c>
      <c r="E3" s="223" t="s">
        <v>47</v>
      </c>
      <c r="F3" s="223" t="s">
        <v>49</v>
      </c>
      <c r="G3" s="223" t="s">
        <v>455</v>
      </c>
      <c r="H3" s="223" t="s">
        <v>50</v>
      </c>
      <c r="I3" s="223" t="s">
        <v>51</v>
      </c>
      <c r="J3" s="223" t="s">
        <v>52</v>
      </c>
      <c r="K3" s="223" t="s">
        <v>53</v>
      </c>
      <c r="L3" s="223" t="s">
        <v>55</v>
      </c>
      <c r="M3" s="223" t="s">
        <v>54</v>
      </c>
      <c r="N3" s="223" t="s">
        <v>442</v>
      </c>
      <c r="O3" s="223" t="s">
        <v>443</v>
      </c>
      <c r="P3" s="223" t="s">
        <v>444</v>
      </c>
      <c r="Q3" s="223" t="s">
        <v>445</v>
      </c>
      <c r="R3" s="223" t="s">
        <v>446</v>
      </c>
      <c r="S3" s="223" t="s">
        <v>447</v>
      </c>
      <c r="T3" s="223" t="s">
        <v>448</v>
      </c>
      <c r="U3" s="223" t="s">
        <v>1181</v>
      </c>
      <c r="V3" s="223" t="s">
        <v>1182</v>
      </c>
      <c r="W3" s="223" t="s">
        <v>450</v>
      </c>
      <c r="X3" s="223" t="s">
        <v>451</v>
      </c>
      <c r="Y3" s="223" t="s">
        <v>456</v>
      </c>
      <c r="Z3" s="223" t="s">
        <v>452</v>
      </c>
      <c r="AA3" s="223" t="s">
        <v>453</v>
      </c>
      <c r="AB3" s="224" t="s">
        <v>454</v>
      </c>
    </row>
    <row r="4" spans="2:28" ht="16.5" customHeight="1" x14ac:dyDescent="0.3">
      <c r="B4" s="297"/>
      <c r="C4" s="247" t="s">
        <v>419</v>
      </c>
      <c r="D4" s="225">
        <v>1537</v>
      </c>
      <c r="E4" s="216">
        <v>1806</v>
      </c>
      <c r="F4" s="216">
        <v>1755</v>
      </c>
      <c r="G4" s="216">
        <v>1657</v>
      </c>
      <c r="H4" s="216">
        <v>1593</v>
      </c>
      <c r="I4" s="216">
        <v>1687</v>
      </c>
      <c r="J4" s="216">
        <v>1631</v>
      </c>
      <c r="K4" s="216">
        <v>1593</v>
      </c>
      <c r="L4" s="216">
        <v>1480</v>
      </c>
      <c r="M4" s="216">
        <v>1517</v>
      </c>
      <c r="N4" s="216">
        <v>1517</v>
      </c>
      <c r="O4" s="216">
        <v>1220</v>
      </c>
      <c r="P4" s="216">
        <v>692</v>
      </c>
      <c r="Q4" s="216">
        <v>692</v>
      </c>
      <c r="R4" s="216">
        <v>692</v>
      </c>
      <c r="S4" s="216">
        <v>692</v>
      </c>
      <c r="T4" s="216">
        <v>692</v>
      </c>
      <c r="U4" s="216">
        <v>1063</v>
      </c>
      <c r="V4" s="216">
        <v>1441</v>
      </c>
      <c r="W4" s="216">
        <v>1557</v>
      </c>
      <c r="X4" s="216">
        <v>1644</v>
      </c>
      <c r="Y4" s="216">
        <v>1441</v>
      </c>
      <c r="Z4" s="217">
        <v>15224</v>
      </c>
      <c r="AA4" s="217">
        <v>15224</v>
      </c>
      <c r="AB4" s="218">
        <v>692</v>
      </c>
    </row>
    <row r="5" spans="2:28" ht="16.5" customHeight="1" x14ac:dyDescent="0.3">
      <c r="B5" s="297"/>
      <c r="C5" s="248" t="s">
        <v>421</v>
      </c>
      <c r="D5" s="226">
        <v>26118</v>
      </c>
      <c r="E5" s="108">
        <v>35591</v>
      </c>
      <c r="F5" s="210">
        <v>26118</v>
      </c>
      <c r="G5" s="210">
        <v>27111</v>
      </c>
      <c r="H5" s="108">
        <v>37333</v>
      </c>
      <c r="I5" s="210">
        <v>26700</v>
      </c>
      <c r="J5" s="210">
        <v>31905</v>
      </c>
      <c r="K5" s="210">
        <v>27000</v>
      </c>
      <c r="L5" s="210">
        <v>26900</v>
      </c>
      <c r="M5" s="210">
        <v>26947</v>
      </c>
      <c r="N5" s="108">
        <v>26947</v>
      </c>
      <c r="O5" s="210">
        <v>16857</v>
      </c>
      <c r="P5" s="210">
        <v>21700</v>
      </c>
      <c r="Q5" s="210">
        <v>18200</v>
      </c>
      <c r="R5" s="210">
        <v>18200</v>
      </c>
      <c r="S5" s="210">
        <v>16100</v>
      </c>
      <c r="T5" s="210">
        <v>21700</v>
      </c>
      <c r="U5" s="210">
        <v>15100</v>
      </c>
      <c r="V5" s="210">
        <v>20316</v>
      </c>
      <c r="W5" s="210">
        <v>23778</v>
      </c>
      <c r="X5" s="210">
        <v>20471</v>
      </c>
      <c r="Y5" s="210">
        <v>15250</v>
      </c>
      <c r="Z5" s="210">
        <v>8400</v>
      </c>
      <c r="AA5" s="210">
        <v>8400</v>
      </c>
      <c r="AB5" s="219">
        <v>8400</v>
      </c>
    </row>
    <row r="6" spans="2:28" ht="16.5" customHeight="1" x14ac:dyDescent="0.3">
      <c r="B6" s="297"/>
      <c r="C6" s="248" t="s">
        <v>424</v>
      </c>
      <c r="D6" s="226">
        <v>27361</v>
      </c>
      <c r="E6" s="108">
        <v>38101</v>
      </c>
      <c r="F6" s="108">
        <v>37438</v>
      </c>
      <c r="G6" s="210">
        <v>26882</v>
      </c>
      <c r="H6" s="108">
        <v>37600</v>
      </c>
      <c r="I6" s="210">
        <v>26667</v>
      </c>
      <c r="J6" s="210">
        <v>26636</v>
      </c>
      <c r="K6" s="210">
        <v>26579</v>
      </c>
      <c r="L6" s="210">
        <v>0</v>
      </c>
      <c r="M6" s="210">
        <v>0</v>
      </c>
      <c r="N6" s="210">
        <v>0</v>
      </c>
      <c r="O6" s="210">
        <v>24767</v>
      </c>
      <c r="P6" s="210">
        <v>24544</v>
      </c>
      <c r="Q6" s="210">
        <v>0</v>
      </c>
      <c r="R6" s="210">
        <v>0</v>
      </c>
      <c r="S6" s="210">
        <v>0</v>
      </c>
      <c r="T6" s="210">
        <v>24544</v>
      </c>
      <c r="U6" s="210">
        <v>13408</v>
      </c>
      <c r="V6" s="210">
        <v>16000</v>
      </c>
      <c r="W6" s="210">
        <v>24767</v>
      </c>
      <c r="X6" s="210">
        <v>22083</v>
      </c>
      <c r="Y6" s="210">
        <v>14070</v>
      </c>
      <c r="Z6" s="210">
        <v>8496</v>
      </c>
      <c r="AA6" s="210">
        <v>0</v>
      </c>
      <c r="AB6" s="219">
        <v>0</v>
      </c>
    </row>
    <row r="7" spans="2:28" ht="16.5" customHeight="1" x14ac:dyDescent="0.3">
      <c r="B7" s="297"/>
      <c r="C7" s="248" t="s">
        <v>439</v>
      </c>
      <c r="D7" s="226">
        <v>10667</v>
      </c>
      <c r="E7" s="210">
        <v>11425</v>
      </c>
      <c r="F7" s="210">
        <v>10840</v>
      </c>
      <c r="G7" s="210">
        <v>10900</v>
      </c>
      <c r="H7" s="210">
        <v>10762</v>
      </c>
      <c r="I7" s="210">
        <v>10476</v>
      </c>
      <c r="J7" s="210">
        <v>10800</v>
      </c>
      <c r="K7" s="210">
        <v>10636</v>
      </c>
      <c r="L7" s="210">
        <v>11275</v>
      </c>
      <c r="M7" s="210">
        <v>11427</v>
      </c>
      <c r="N7" s="108">
        <v>32824</v>
      </c>
      <c r="O7" s="210">
        <v>3583</v>
      </c>
      <c r="P7" s="108">
        <v>42504</v>
      </c>
      <c r="Q7" s="210">
        <v>2576</v>
      </c>
      <c r="R7" s="210">
        <v>2576</v>
      </c>
      <c r="S7" s="210">
        <v>2576</v>
      </c>
      <c r="T7" s="210">
        <v>2576</v>
      </c>
      <c r="U7" s="210">
        <v>3253</v>
      </c>
      <c r="V7" s="210">
        <v>3937</v>
      </c>
      <c r="W7" s="210">
        <v>4247</v>
      </c>
      <c r="X7" s="210">
        <v>3745</v>
      </c>
      <c r="Y7" s="210">
        <v>4094</v>
      </c>
      <c r="Z7" s="210">
        <v>2576</v>
      </c>
      <c r="AA7" s="210">
        <v>2576</v>
      </c>
      <c r="AB7" s="219">
        <v>15456</v>
      </c>
    </row>
    <row r="8" spans="2:28" ht="16.5" customHeight="1" x14ac:dyDescent="0.3">
      <c r="B8" s="297"/>
      <c r="C8" s="248" t="s">
        <v>420</v>
      </c>
      <c r="D8" s="226">
        <v>25631</v>
      </c>
      <c r="E8" s="210">
        <v>25487</v>
      </c>
      <c r="F8" s="210">
        <v>26024</v>
      </c>
      <c r="G8" s="108">
        <v>37755</v>
      </c>
      <c r="H8" s="210">
        <v>26477</v>
      </c>
      <c r="I8" s="210">
        <v>26018</v>
      </c>
      <c r="J8" s="210">
        <v>26477</v>
      </c>
      <c r="K8" s="210">
        <v>26327</v>
      </c>
      <c r="L8" s="210">
        <v>26327</v>
      </c>
      <c r="M8" s="210">
        <v>26538</v>
      </c>
      <c r="N8" s="210">
        <v>22564</v>
      </c>
      <c r="O8" s="210">
        <v>17965</v>
      </c>
      <c r="P8" s="210">
        <v>24428</v>
      </c>
      <c r="Q8" s="210">
        <v>30732</v>
      </c>
      <c r="R8" s="210">
        <v>20488</v>
      </c>
      <c r="S8" s="210">
        <v>18124</v>
      </c>
      <c r="T8" s="210">
        <v>24428</v>
      </c>
      <c r="U8" s="210">
        <v>17965</v>
      </c>
      <c r="V8" s="210">
        <v>15664</v>
      </c>
      <c r="W8" s="108">
        <v>25306</v>
      </c>
      <c r="X8" s="210">
        <v>20568</v>
      </c>
      <c r="Y8" s="210">
        <v>13614</v>
      </c>
      <c r="Z8" s="210">
        <v>7092</v>
      </c>
      <c r="AA8" s="210">
        <v>7092</v>
      </c>
      <c r="AB8" s="219">
        <v>7092</v>
      </c>
    </row>
    <row r="9" spans="2:28" ht="16.5" customHeight="1" x14ac:dyDescent="0.3">
      <c r="B9" s="297"/>
      <c r="C9" s="248" t="s">
        <v>428</v>
      </c>
      <c r="D9" s="227">
        <v>35122</v>
      </c>
      <c r="E9" s="210">
        <v>25701</v>
      </c>
      <c r="F9" s="210">
        <v>25469</v>
      </c>
      <c r="G9" s="108">
        <v>37302</v>
      </c>
      <c r="H9" s="210">
        <v>26628</v>
      </c>
      <c r="I9" s="210">
        <v>26395</v>
      </c>
      <c r="J9" s="210">
        <v>26923</v>
      </c>
      <c r="K9" s="210">
        <v>26316</v>
      </c>
      <c r="L9" s="210">
        <v>26355</v>
      </c>
      <c r="M9" s="210">
        <v>26628</v>
      </c>
      <c r="N9" s="210">
        <v>21875</v>
      </c>
      <c r="O9" s="210">
        <v>17368</v>
      </c>
      <c r="P9" s="210">
        <v>23064</v>
      </c>
      <c r="Q9" s="210">
        <v>19344</v>
      </c>
      <c r="R9" s="210">
        <v>19344</v>
      </c>
      <c r="S9" s="210">
        <v>17112</v>
      </c>
      <c r="T9" s="210">
        <v>23064</v>
      </c>
      <c r="U9" s="210">
        <v>12380</v>
      </c>
      <c r="V9" s="210">
        <v>14900</v>
      </c>
      <c r="W9" s="108">
        <v>25269</v>
      </c>
      <c r="X9" s="210">
        <v>20886</v>
      </c>
      <c r="Y9" s="210">
        <v>12600</v>
      </c>
      <c r="Z9" s="210">
        <v>8928</v>
      </c>
      <c r="AA9" s="210">
        <v>8928</v>
      </c>
      <c r="AB9" s="219">
        <v>8928</v>
      </c>
    </row>
    <row r="10" spans="2:28" ht="16.5" customHeight="1" x14ac:dyDescent="0.3">
      <c r="B10" s="297"/>
      <c r="C10" s="248" t="s">
        <v>438</v>
      </c>
      <c r="D10" s="226">
        <v>11154</v>
      </c>
      <c r="E10" s="210">
        <v>11200</v>
      </c>
      <c r="F10" s="210">
        <v>10533</v>
      </c>
      <c r="G10" s="210">
        <v>11840</v>
      </c>
      <c r="H10" s="210">
        <v>11100</v>
      </c>
      <c r="I10" s="210">
        <v>10762</v>
      </c>
      <c r="J10" s="210">
        <v>11158</v>
      </c>
      <c r="K10" s="210">
        <v>11222</v>
      </c>
      <c r="L10" s="210">
        <v>11158</v>
      </c>
      <c r="M10" s="210">
        <v>11376</v>
      </c>
      <c r="N10" s="210">
        <v>4309</v>
      </c>
      <c r="O10" s="210">
        <v>3820</v>
      </c>
      <c r="P10" s="108">
        <v>40796</v>
      </c>
      <c r="Q10" s="210">
        <v>2632</v>
      </c>
      <c r="R10" s="210">
        <v>38164</v>
      </c>
      <c r="S10" s="210">
        <v>2632</v>
      </c>
      <c r="T10" s="210">
        <v>2632</v>
      </c>
      <c r="U10" s="210">
        <v>3450</v>
      </c>
      <c r="V10" s="210">
        <v>3950</v>
      </c>
      <c r="W10" s="210">
        <v>4438</v>
      </c>
      <c r="X10" s="210">
        <v>3827</v>
      </c>
      <c r="Y10" s="210">
        <v>4089</v>
      </c>
      <c r="Z10" s="210">
        <v>2632</v>
      </c>
      <c r="AA10" s="210">
        <v>2632</v>
      </c>
      <c r="AB10" s="219">
        <v>2632</v>
      </c>
    </row>
    <row r="11" spans="2:28" ht="16.5" customHeight="1" x14ac:dyDescent="0.3">
      <c r="B11" s="297"/>
      <c r="C11" s="248" t="s">
        <v>441</v>
      </c>
      <c r="D11" s="226">
        <v>25517</v>
      </c>
      <c r="E11" s="210">
        <v>26471</v>
      </c>
      <c r="F11" s="210">
        <v>25673</v>
      </c>
      <c r="G11" s="210">
        <v>26538</v>
      </c>
      <c r="H11" s="210">
        <v>26293</v>
      </c>
      <c r="I11" s="211">
        <v>36574</v>
      </c>
      <c r="J11" s="210">
        <v>26471</v>
      </c>
      <c r="K11" s="108">
        <v>36727</v>
      </c>
      <c r="L11" s="210">
        <v>26522</v>
      </c>
      <c r="M11" s="210">
        <v>26269</v>
      </c>
      <c r="N11" s="210">
        <v>22391</v>
      </c>
      <c r="O11" s="210">
        <v>16827</v>
      </c>
      <c r="P11" s="210">
        <v>22196</v>
      </c>
      <c r="Q11" s="210">
        <v>29356</v>
      </c>
      <c r="R11" s="210">
        <v>18616</v>
      </c>
      <c r="S11" s="210">
        <v>16468</v>
      </c>
      <c r="T11" s="210">
        <v>22196</v>
      </c>
      <c r="U11" s="210">
        <v>11848</v>
      </c>
      <c r="V11" s="210">
        <v>14224</v>
      </c>
      <c r="W11" s="210">
        <v>24182</v>
      </c>
      <c r="X11" s="210">
        <v>23707</v>
      </c>
      <c r="Y11" s="210">
        <v>12283</v>
      </c>
      <c r="Z11" s="210">
        <v>8592</v>
      </c>
      <c r="AA11" s="210">
        <v>15036</v>
      </c>
      <c r="AB11" s="219">
        <v>8592</v>
      </c>
    </row>
    <row r="12" spans="2:28" ht="16.5" customHeight="1" x14ac:dyDescent="0.3">
      <c r="B12" s="297"/>
      <c r="C12" s="248" t="s">
        <v>422</v>
      </c>
      <c r="D12" s="226">
        <v>25408</v>
      </c>
      <c r="E12" s="210">
        <v>25556</v>
      </c>
      <c r="F12" s="210">
        <v>25408</v>
      </c>
      <c r="G12" s="210">
        <v>26707</v>
      </c>
      <c r="H12" s="108">
        <v>39310</v>
      </c>
      <c r="I12" s="210">
        <v>26053</v>
      </c>
      <c r="J12" s="210">
        <v>26053</v>
      </c>
      <c r="K12" s="210">
        <v>26327</v>
      </c>
      <c r="L12" s="210">
        <v>27241</v>
      </c>
      <c r="M12" s="210">
        <v>27241</v>
      </c>
      <c r="N12" s="210">
        <v>23333</v>
      </c>
      <c r="O12" s="210">
        <v>16667</v>
      </c>
      <c r="P12" s="210">
        <v>24476</v>
      </c>
      <c r="Q12" s="210">
        <v>21944</v>
      </c>
      <c r="R12" s="210">
        <v>21944</v>
      </c>
      <c r="S12" s="210">
        <v>17724</v>
      </c>
      <c r="T12" s="108">
        <v>40512</v>
      </c>
      <c r="U12" s="210">
        <v>14054</v>
      </c>
      <c r="V12" s="210">
        <v>16792</v>
      </c>
      <c r="W12" s="210">
        <v>24667</v>
      </c>
      <c r="X12" s="210">
        <v>19556</v>
      </c>
      <c r="Y12" s="210">
        <v>14512</v>
      </c>
      <c r="Z12" s="210">
        <v>7596</v>
      </c>
      <c r="AA12" s="210">
        <v>7596</v>
      </c>
      <c r="AB12" s="219">
        <v>15192</v>
      </c>
    </row>
    <row r="13" spans="2:28" ht="16.5" customHeight="1" x14ac:dyDescent="0.3">
      <c r="B13" s="297"/>
      <c r="C13" s="248" t="s">
        <v>440</v>
      </c>
      <c r="D13" s="226">
        <v>11412</v>
      </c>
      <c r="E13" s="210">
        <v>11412</v>
      </c>
      <c r="F13" s="210">
        <v>11222</v>
      </c>
      <c r="G13" s="210">
        <v>10917</v>
      </c>
      <c r="H13" s="210">
        <v>10667</v>
      </c>
      <c r="I13" s="210">
        <v>11288</v>
      </c>
      <c r="J13" s="210">
        <v>11482</v>
      </c>
      <c r="K13" s="210">
        <v>11625</v>
      </c>
      <c r="L13" s="210">
        <v>11200</v>
      </c>
      <c r="M13" s="210">
        <v>11333</v>
      </c>
      <c r="N13" s="210">
        <v>4975</v>
      </c>
      <c r="O13" s="210">
        <v>4150</v>
      </c>
      <c r="P13" s="210">
        <v>2656</v>
      </c>
      <c r="Q13" s="210">
        <v>38512</v>
      </c>
      <c r="R13" s="210">
        <v>38512</v>
      </c>
      <c r="S13" s="210">
        <v>2656</v>
      </c>
      <c r="T13" s="210">
        <v>2656</v>
      </c>
      <c r="U13" s="210">
        <v>18800</v>
      </c>
      <c r="V13" s="108">
        <v>26600</v>
      </c>
      <c r="W13" s="210">
        <v>4600</v>
      </c>
      <c r="X13" s="210">
        <v>3980</v>
      </c>
      <c r="Y13" s="108">
        <v>19300</v>
      </c>
      <c r="Z13" s="210">
        <v>2656</v>
      </c>
      <c r="AA13" s="210">
        <v>2656</v>
      </c>
      <c r="AB13" s="219">
        <v>2656</v>
      </c>
    </row>
    <row r="14" spans="2:28" ht="16.5" customHeight="1" x14ac:dyDescent="0.3">
      <c r="B14" s="297"/>
      <c r="C14" s="248" t="s">
        <v>429</v>
      </c>
      <c r="D14" s="227">
        <v>37791</v>
      </c>
      <c r="E14" s="210">
        <v>25574</v>
      </c>
      <c r="F14" s="108">
        <v>36983</v>
      </c>
      <c r="G14" s="210">
        <v>27027</v>
      </c>
      <c r="H14" s="210">
        <v>26892</v>
      </c>
      <c r="I14" s="210">
        <v>26207</v>
      </c>
      <c r="J14" s="210">
        <v>26750</v>
      </c>
      <c r="K14" s="210">
        <v>26630</v>
      </c>
      <c r="L14" s="210">
        <v>26750</v>
      </c>
      <c r="M14" s="108">
        <v>37250</v>
      </c>
      <c r="N14" s="210">
        <v>28500</v>
      </c>
      <c r="O14" s="210">
        <v>16929</v>
      </c>
      <c r="P14" s="210">
        <v>23548</v>
      </c>
      <c r="Q14" s="210">
        <v>21112</v>
      </c>
      <c r="R14" s="210">
        <v>30856</v>
      </c>
      <c r="S14" s="210">
        <v>18676</v>
      </c>
      <c r="T14" s="210">
        <v>25172</v>
      </c>
      <c r="U14" s="210">
        <v>13365</v>
      </c>
      <c r="V14" s="210">
        <v>16045</v>
      </c>
      <c r="W14" s="210">
        <v>24118</v>
      </c>
      <c r="X14" s="210">
        <v>21351</v>
      </c>
      <c r="Y14" s="210">
        <v>13750</v>
      </c>
      <c r="Z14" s="210">
        <v>15428</v>
      </c>
      <c r="AA14" s="210">
        <v>7308</v>
      </c>
      <c r="AB14" s="219">
        <v>7308</v>
      </c>
    </row>
    <row r="15" spans="2:28" ht="16.5" customHeight="1" x14ac:dyDescent="0.3">
      <c r="B15" s="297"/>
      <c r="C15" s="248" t="s">
        <v>425</v>
      </c>
      <c r="D15" s="226">
        <v>26136</v>
      </c>
      <c r="E15" s="210">
        <v>25741</v>
      </c>
      <c r="F15" s="210">
        <v>25593</v>
      </c>
      <c r="G15" s="210">
        <v>26293</v>
      </c>
      <c r="H15" s="210">
        <v>26627</v>
      </c>
      <c r="I15" s="108">
        <v>35922</v>
      </c>
      <c r="J15" s="210">
        <v>26795</v>
      </c>
      <c r="K15" s="210">
        <v>26627</v>
      </c>
      <c r="L15" s="210">
        <v>26627</v>
      </c>
      <c r="M15" s="108">
        <v>36250</v>
      </c>
      <c r="N15" s="210">
        <v>22614</v>
      </c>
      <c r="O15" s="210">
        <v>18056</v>
      </c>
      <c r="P15" s="210">
        <v>22968</v>
      </c>
      <c r="Q15" s="210">
        <v>20592</v>
      </c>
      <c r="R15" s="210">
        <v>20592</v>
      </c>
      <c r="S15" s="210">
        <v>24552</v>
      </c>
      <c r="T15" s="210">
        <v>24552</v>
      </c>
      <c r="U15" s="210">
        <v>13118</v>
      </c>
      <c r="V15" s="210">
        <v>16026</v>
      </c>
      <c r="W15" s="210">
        <v>25542</v>
      </c>
      <c r="X15" s="210">
        <v>20508</v>
      </c>
      <c r="Y15" s="210">
        <v>13305</v>
      </c>
      <c r="Z15" s="210">
        <v>7128</v>
      </c>
      <c r="AA15" s="210">
        <v>7128</v>
      </c>
      <c r="AB15" s="219">
        <v>7128</v>
      </c>
    </row>
    <row r="16" spans="2:28" ht="16.5" customHeight="1" x14ac:dyDescent="0.3">
      <c r="B16" s="297"/>
      <c r="C16" s="248" t="s">
        <v>436</v>
      </c>
      <c r="D16" s="226">
        <v>26250</v>
      </c>
      <c r="E16" s="210">
        <v>23832</v>
      </c>
      <c r="F16" s="210">
        <v>26250</v>
      </c>
      <c r="G16" s="210">
        <v>26591</v>
      </c>
      <c r="H16" s="210">
        <v>26429</v>
      </c>
      <c r="I16" s="108">
        <v>36574</v>
      </c>
      <c r="J16" s="210">
        <v>26452</v>
      </c>
      <c r="K16" s="210">
        <v>26849</v>
      </c>
      <c r="L16" s="210">
        <v>26667</v>
      </c>
      <c r="M16" s="210">
        <v>26296</v>
      </c>
      <c r="N16" s="210">
        <v>23011</v>
      </c>
      <c r="O16" s="210">
        <v>17097</v>
      </c>
      <c r="P16" s="210">
        <v>23432</v>
      </c>
      <c r="Q16" s="210">
        <v>21008</v>
      </c>
      <c r="R16" s="210">
        <v>21008</v>
      </c>
      <c r="S16" s="210">
        <v>25048</v>
      </c>
      <c r="T16" s="210">
        <v>25048</v>
      </c>
      <c r="U16" s="210">
        <v>13409</v>
      </c>
      <c r="V16" s="210">
        <v>16237</v>
      </c>
      <c r="W16" s="210">
        <v>23495</v>
      </c>
      <c r="X16" s="210">
        <v>21282</v>
      </c>
      <c r="Y16" s="210">
        <v>13974</v>
      </c>
      <c r="Z16" s="210">
        <v>7272</v>
      </c>
      <c r="AA16" s="210">
        <v>7272</v>
      </c>
      <c r="AB16" s="219">
        <v>7272</v>
      </c>
    </row>
    <row r="17" spans="2:28" ht="16.5" customHeight="1" x14ac:dyDescent="0.3">
      <c r="B17" s="297"/>
      <c r="C17" s="248" t="s">
        <v>430</v>
      </c>
      <c r="D17" s="226">
        <v>26140</v>
      </c>
      <c r="E17" s="210">
        <v>26400</v>
      </c>
      <c r="F17" s="210">
        <v>26140</v>
      </c>
      <c r="G17" s="108">
        <v>37826</v>
      </c>
      <c r="H17" s="210">
        <v>27468</v>
      </c>
      <c r="I17" s="210">
        <v>26724</v>
      </c>
      <c r="J17" s="210">
        <v>27204</v>
      </c>
      <c r="K17" s="210">
        <v>26700</v>
      </c>
      <c r="L17" s="108">
        <v>37478</v>
      </c>
      <c r="M17" s="210">
        <v>27326</v>
      </c>
      <c r="N17" s="210">
        <v>27544</v>
      </c>
      <c r="O17" s="210">
        <v>17664</v>
      </c>
      <c r="P17" s="210">
        <v>22540</v>
      </c>
      <c r="Q17" s="210">
        <v>20580</v>
      </c>
      <c r="R17" s="210">
        <v>20580</v>
      </c>
      <c r="S17" s="210">
        <v>17640</v>
      </c>
      <c r="T17" s="210">
        <v>25480</v>
      </c>
      <c r="U17" s="210">
        <v>13700</v>
      </c>
      <c r="V17" s="210">
        <v>16962</v>
      </c>
      <c r="W17" s="108">
        <v>25698</v>
      </c>
      <c r="X17" s="210">
        <v>22674</v>
      </c>
      <c r="Y17" s="210">
        <v>14738</v>
      </c>
      <c r="Z17" s="210">
        <v>8820</v>
      </c>
      <c r="AA17" s="210">
        <v>8820</v>
      </c>
      <c r="AB17" s="219">
        <v>8820</v>
      </c>
    </row>
    <row r="18" spans="2:28" ht="16.5" customHeight="1" x14ac:dyDescent="0.3">
      <c r="B18" s="297"/>
      <c r="C18" s="248" t="s">
        <v>435</v>
      </c>
      <c r="D18" s="226">
        <v>26923</v>
      </c>
      <c r="E18" s="210">
        <v>27969</v>
      </c>
      <c r="F18" s="210">
        <v>26422</v>
      </c>
      <c r="G18" s="210">
        <v>27253</v>
      </c>
      <c r="H18" s="108">
        <v>38286</v>
      </c>
      <c r="I18" s="210">
        <v>27500</v>
      </c>
      <c r="J18" s="210">
        <v>27966</v>
      </c>
      <c r="K18" s="210">
        <v>27000</v>
      </c>
      <c r="L18" s="210">
        <v>26780</v>
      </c>
      <c r="M18" s="108">
        <v>37700</v>
      </c>
      <c r="N18" s="210">
        <v>23200</v>
      </c>
      <c r="O18" s="210">
        <v>21094</v>
      </c>
      <c r="P18" s="210">
        <v>24380</v>
      </c>
      <c r="Q18" s="210">
        <v>22260</v>
      </c>
      <c r="R18" s="210">
        <v>22260</v>
      </c>
      <c r="S18" s="210">
        <v>19080</v>
      </c>
      <c r="T18" s="210">
        <v>25440</v>
      </c>
      <c r="U18" s="210">
        <v>13800</v>
      </c>
      <c r="V18" s="210">
        <v>16471</v>
      </c>
      <c r="W18" s="210">
        <v>18242</v>
      </c>
      <c r="X18" s="210">
        <v>11560</v>
      </c>
      <c r="Y18" s="210">
        <v>14220</v>
      </c>
      <c r="Z18" s="210">
        <v>7420</v>
      </c>
      <c r="AA18" s="210">
        <v>7420</v>
      </c>
      <c r="AB18" s="219">
        <v>7420</v>
      </c>
    </row>
    <row r="19" spans="2:28" ht="16.5" customHeight="1" x14ac:dyDescent="0.3">
      <c r="B19" s="297"/>
      <c r="C19" s="248" t="s">
        <v>426</v>
      </c>
      <c r="D19" s="226">
        <v>26364</v>
      </c>
      <c r="E19" s="108">
        <v>35508</v>
      </c>
      <c r="F19" s="210">
        <v>25943</v>
      </c>
      <c r="G19" s="210">
        <v>27286</v>
      </c>
      <c r="H19" s="210">
        <v>26452</v>
      </c>
      <c r="I19" s="210">
        <v>26596</v>
      </c>
      <c r="J19" s="210">
        <v>27105</v>
      </c>
      <c r="K19" s="210">
        <v>27000</v>
      </c>
      <c r="L19" s="210">
        <v>26518</v>
      </c>
      <c r="M19" s="210">
        <v>26951</v>
      </c>
      <c r="N19" s="210">
        <v>23585</v>
      </c>
      <c r="O19" s="210">
        <v>16702</v>
      </c>
      <c r="P19" s="210">
        <v>34276</v>
      </c>
      <c r="Q19" s="210">
        <v>21736</v>
      </c>
      <c r="R19" s="210">
        <v>21736</v>
      </c>
      <c r="S19" s="210">
        <v>19228</v>
      </c>
      <c r="T19" s="210">
        <v>25916</v>
      </c>
      <c r="U19" s="210">
        <v>13947</v>
      </c>
      <c r="V19" s="210">
        <v>16818</v>
      </c>
      <c r="W19" s="210">
        <v>24512</v>
      </c>
      <c r="X19" s="210">
        <v>21700</v>
      </c>
      <c r="Y19" s="210">
        <v>14318</v>
      </c>
      <c r="Z19" s="210">
        <v>7524</v>
      </c>
      <c r="AA19" s="210">
        <v>7524</v>
      </c>
      <c r="AB19" s="219">
        <v>7524</v>
      </c>
    </row>
    <row r="20" spans="2:28" ht="16.5" customHeight="1" x14ac:dyDescent="0.3">
      <c r="B20" s="297"/>
      <c r="C20" s="248" t="s">
        <v>437</v>
      </c>
      <c r="D20" s="227">
        <v>35000</v>
      </c>
      <c r="E20" s="210">
        <v>26064</v>
      </c>
      <c r="F20" s="210">
        <v>25593</v>
      </c>
      <c r="G20" s="210">
        <v>27105</v>
      </c>
      <c r="H20" s="210">
        <v>26103</v>
      </c>
      <c r="I20" s="210">
        <v>26300</v>
      </c>
      <c r="J20" s="210">
        <v>26596</v>
      </c>
      <c r="K20" s="210">
        <v>28000</v>
      </c>
      <c r="L20" s="108">
        <v>35455</v>
      </c>
      <c r="M20" s="108">
        <v>35089</v>
      </c>
      <c r="N20" s="210">
        <v>22100</v>
      </c>
      <c r="O20" s="210">
        <v>16964</v>
      </c>
      <c r="P20" s="210">
        <v>23276</v>
      </c>
      <c r="Q20" s="210">
        <v>21252</v>
      </c>
      <c r="R20" s="210">
        <v>30360</v>
      </c>
      <c r="S20" s="210">
        <v>18216</v>
      </c>
      <c r="T20" s="210">
        <v>26312</v>
      </c>
      <c r="U20" s="210">
        <v>14149</v>
      </c>
      <c r="V20" s="210">
        <v>17234</v>
      </c>
      <c r="W20" s="210">
        <v>25319</v>
      </c>
      <c r="X20" s="210">
        <v>23136</v>
      </c>
      <c r="Y20" s="210">
        <v>14700</v>
      </c>
      <c r="Z20" s="210">
        <v>7084</v>
      </c>
      <c r="AA20" s="210">
        <v>7084</v>
      </c>
      <c r="AB20" s="219">
        <v>15180</v>
      </c>
    </row>
    <row r="21" spans="2:28" ht="16.5" customHeight="1" x14ac:dyDescent="0.3">
      <c r="B21" s="297"/>
      <c r="C21" s="248" t="s">
        <v>433</v>
      </c>
      <c r="D21" s="226">
        <v>31837</v>
      </c>
      <c r="E21" s="210">
        <v>26786</v>
      </c>
      <c r="F21" s="210">
        <v>25165</v>
      </c>
      <c r="G21" s="210">
        <v>26786</v>
      </c>
      <c r="H21" s="210">
        <v>26593</v>
      </c>
      <c r="I21" s="210">
        <v>26286</v>
      </c>
      <c r="J21" s="211">
        <v>37262</v>
      </c>
      <c r="K21" s="211">
        <v>37041</v>
      </c>
      <c r="L21" s="210">
        <v>26429</v>
      </c>
      <c r="M21" s="210">
        <v>26165</v>
      </c>
      <c r="N21" s="210">
        <v>21587</v>
      </c>
      <c r="O21" s="210">
        <v>17143</v>
      </c>
      <c r="P21" s="210">
        <v>23712</v>
      </c>
      <c r="Q21" s="210">
        <v>19152</v>
      </c>
      <c r="R21" s="210">
        <v>19152</v>
      </c>
      <c r="S21" s="210">
        <v>19152</v>
      </c>
      <c r="T21" s="210">
        <v>23712</v>
      </c>
      <c r="U21" s="210">
        <v>12857</v>
      </c>
      <c r="V21" s="210">
        <v>15604</v>
      </c>
      <c r="W21" s="210">
        <v>24945</v>
      </c>
      <c r="X21" s="210">
        <v>21587</v>
      </c>
      <c r="Y21" s="210">
        <v>13297</v>
      </c>
      <c r="Z21" s="210">
        <v>8208</v>
      </c>
      <c r="AA21" s="210">
        <v>8208</v>
      </c>
      <c r="AB21" s="219">
        <v>8208</v>
      </c>
    </row>
    <row r="22" spans="2:28" ht="16.5" customHeight="1" x14ac:dyDescent="0.3">
      <c r="B22" s="297"/>
      <c r="C22" s="248" t="s">
        <v>434</v>
      </c>
      <c r="D22" s="226">
        <v>27763</v>
      </c>
      <c r="E22" s="108">
        <v>37683</v>
      </c>
      <c r="F22" s="210">
        <v>26447</v>
      </c>
      <c r="G22" s="210">
        <v>27763</v>
      </c>
      <c r="H22" s="210">
        <v>27075</v>
      </c>
      <c r="I22" s="210">
        <v>27000</v>
      </c>
      <c r="J22" s="108">
        <v>37857</v>
      </c>
      <c r="K22" s="210">
        <v>27234</v>
      </c>
      <c r="L22" s="210">
        <v>27054</v>
      </c>
      <c r="M22" s="210">
        <v>27234</v>
      </c>
      <c r="N22" s="210">
        <v>22500</v>
      </c>
      <c r="O22" s="210">
        <v>17045</v>
      </c>
      <c r="P22" s="210">
        <v>24336</v>
      </c>
      <c r="Q22" s="210">
        <v>19656</v>
      </c>
      <c r="R22" s="210">
        <v>19656</v>
      </c>
      <c r="S22" s="210">
        <v>19656</v>
      </c>
      <c r="T22" s="210">
        <v>24336</v>
      </c>
      <c r="U22" s="210">
        <v>13171</v>
      </c>
      <c r="V22" s="210">
        <v>16184</v>
      </c>
      <c r="W22" s="210">
        <v>24400</v>
      </c>
      <c r="X22" s="210">
        <v>21842</v>
      </c>
      <c r="Y22" s="210">
        <v>13816</v>
      </c>
      <c r="Z22" s="210">
        <v>8424</v>
      </c>
      <c r="AA22" s="210">
        <v>8424</v>
      </c>
      <c r="AB22" s="219">
        <v>8424</v>
      </c>
    </row>
    <row r="23" spans="2:28" ht="16.5" customHeight="1" x14ac:dyDescent="0.3">
      <c r="B23" s="297"/>
      <c r="C23" s="248" t="s">
        <v>423</v>
      </c>
      <c r="D23" s="226">
        <v>26932</v>
      </c>
      <c r="E23" s="210">
        <v>26905</v>
      </c>
      <c r="F23" s="210">
        <v>25096</v>
      </c>
      <c r="G23" s="108">
        <v>37155</v>
      </c>
      <c r="H23" s="210">
        <v>26466</v>
      </c>
      <c r="I23" s="210">
        <v>26522</v>
      </c>
      <c r="J23" s="210">
        <v>26635</v>
      </c>
      <c r="K23" s="210">
        <v>26875</v>
      </c>
      <c r="L23" s="210">
        <v>26818</v>
      </c>
      <c r="M23" s="210">
        <v>26905</v>
      </c>
      <c r="N23" s="210">
        <v>23100</v>
      </c>
      <c r="O23" s="210">
        <v>16129</v>
      </c>
      <c r="P23" s="210">
        <v>23664</v>
      </c>
      <c r="Q23" s="210">
        <v>21216</v>
      </c>
      <c r="R23" s="210">
        <v>21216</v>
      </c>
      <c r="S23" s="210">
        <v>18768</v>
      </c>
      <c r="T23" s="108">
        <v>41616</v>
      </c>
      <c r="U23" s="210">
        <v>13571</v>
      </c>
      <c r="V23" s="210">
        <v>16207</v>
      </c>
      <c r="W23" s="210">
        <v>23700</v>
      </c>
      <c r="X23" s="210">
        <v>21200</v>
      </c>
      <c r="Y23" s="210">
        <v>13977</v>
      </c>
      <c r="Z23" s="210">
        <v>7344</v>
      </c>
      <c r="AA23" s="210">
        <v>7344</v>
      </c>
      <c r="AB23" s="219">
        <v>7344</v>
      </c>
    </row>
    <row r="24" spans="2:28" ht="16.5" customHeight="1" x14ac:dyDescent="0.3">
      <c r="B24" s="297"/>
      <c r="C24" s="248" t="s">
        <v>431</v>
      </c>
      <c r="D24" s="226">
        <v>26000</v>
      </c>
      <c r="E24" s="210">
        <v>26222</v>
      </c>
      <c r="F24" s="108">
        <v>37091</v>
      </c>
      <c r="G24" s="210">
        <v>26737</v>
      </c>
      <c r="H24" s="210">
        <v>26632</v>
      </c>
      <c r="I24" s="210">
        <v>26556</v>
      </c>
      <c r="J24" s="108">
        <v>37333</v>
      </c>
      <c r="K24" s="108">
        <v>37048</v>
      </c>
      <c r="L24" s="108">
        <v>37333</v>
      </c>
      <c r="M24" s="210">
        <v>26308</v>
      </c>
      <c r="N24" s="210">
        <v>22000</v>
      </c>
      <c r="O24" s="210">
        <v>18353</v>
      </c>
      <c r="P24" s="210">
        <v>35724</v>
      </c>
      <c r="Q24" s="210">
        <v>19236</v>
      </c>
      <c r="R24" s="210">
        <v>19236</v>
      </c>
      <c r="S24" s="210">
        <v>19236</v>
      </c>
      <c r="T24" s="210">
        <v>23816</v>
      </c>
      <c r="U24" s="210">
        <v>13000</v>
      </c>
      <c r="V24" s="210">
        <v>15579</v>
      </c>
      <c r="W24" s="210">
        <v>24000</v>
      </c>
      <c r="X24" s="210">
        <v>20786</v>
      </c>
      <c r="Y24" s="210">
        <v>13238</v>
      </c>
      <c r="Z24" s="210">
        <v>8244</v>
      </c>
      <c r="AA24" s="210">
        <v>8244</v>
      </c>
      <c r="AB24" s="219">
        <v>8244</v>
      </c>
    </row>
    <row r="25" spans="2:28" ht="16.5" customHeight="1" x14ac:dyDescent="0.3">
      <c r="B25" s="297"/>
      <c r="C25" s="248" t="s">
        <v>432</v>
      </c>
      <c r="D25" s="226">
        <v>26765</v>
      </c>
      <c r="E25" s="210">
        <v>26762</v>
      </c>
      <c r="F25" s="210">
        <v>25361</v>
      </c>
      <c r="G25" s="210">
        <v>26869</v>
      </c>
      <c r="H25" s="210">
        <v>26636</v>
      </c>
      <c r="I25" s="210">
        <v>26563</v>
      </c>
      <c r="J25" s="210">
        <v>26667</v>
      </c>
      <c r="K25" s="210">
        <v>26737</v>
      </c>
      <c r="L25" s="108">
        <v>38600</v>
      </c>
      <c r="M25" s="210">
        <v>26636</v>
      </c>
      <c r="N25" s="210">
        <v>21981</v>
      </c>
      <c r="O25" s="210">
        <v>18302</v>
      </c>
      <c r="P25" s="210">
        <v>23920</v>
      </c>
      <c r="Q25" s="210">
        <v>19320</v>
      </c>
      <c r="R25" s="210">
        <v>19320</v>
      </c>
      <c r="S25" s="210">
        <v>19320</v>
      </c>
      <c r="T25" s="210">
        <v>23920</v>
      </c>
      <c r="U25" s="210">
        <v>12857</v>
      </c>
      <c r="V25" s="210">
        <v>15670</v>
      </c>
      <c r="W25" s="210">
        <v>24021</v>
      </c>
      <c r="X25" s="210">
        <v>21158</v>
      </c>
      <c r="Y25" s="210">
        <v>13368</v>
      </c>
      <c r="Z25" s="210">
        <v>8280</v>
      </c>
      <c r="AA25" s="210">
        <v>8280</v>
      </c>
      <c r="AB25" s="219">
        <v>8280</v>
      </c>
    </row>
    <row r="26" spans="2:28" ht="16.5" customHeight="1" thickBot="1" x14ac:dyDescent="0.35">
      <c r="B26" s="298"/>
      <c r="C26" s="249" t="s">
        <v>427</v>
      </c>
      <c r="D26" s="228">
        <v>26863</v>
      </c>
      <c r="E26" s="220">
        <v>27000</v>
      </c>
      <c r="F26" s="221">
        <v>34216</v>
      </c>
      <c r="G26" s="220">
        <v>26923</v>
      </c>
      <c r="H26" s="220">
        <v>26875</v>
      </c>
      <c r="I26" s="221">
        <v>37000</v>
      </c>
      <c r="J26" s="220">
        <v>26837</v>
      </c>
      <c r="K26" s="221">
        <v>37200</v>
      </c>
      <c r="L26" s="220">
        <v>26900</v>
      </c>
      <c r="M26" s="220">
        <v>26759</v>
      </c>
      <c r="N26" s="220">
        <v>21339</v>
      </c>
      <c r="O26" s="220">
        <v>16957</v>
      </c>
      <c r="P26" s="220">
        <v>23436</v>
      </c>
      <c r="Q26" s="220">
        <v>19656</v>
      </c>
      <c r="R26" s="220">
        <v>19656</v>
      </c>
      <c r="S26" s="220">
        <v>17388</v>
      </c>
      <c r="T26" s="220">
        <v>23436</v>
      </c>
      <c r="U26" s="220">
        <v>16250</v>
      </c>
      <c r="V26" s="220">
        <v>19688</v>
      </c>
      <c r="W26" s="220">
        <v>24123</v>
      </c>
      <c r="X26" s="220">
        <v>19615</v>
      </c>
      <c r="Y26" s="220">
        <v>16633</v>
      </c>
      <c r="Z26" s="220">
        <v>9072</v>
      </c>
      <c r="AA26" s="220">
        <v>9072</v>
      </c>
      <c r="AB26" s="222">
        <v>9072</v>
      </c>
    </row>
    <row r="27" spans="2:28" ht="16.5" customHeight="1" thickBot="1" x14ac:dyDescent="0.35">
      <c r="B27" s="296" t="s">
        <v>81</v>
      </c>
      <c r="C27" s="245" t="s">
        <v>43</v>
      </c>
      <c r="D27" s="223" t="s">
        <v>46</v>
      </c>
      <c r="E27" s="223" t="s">
        <v>47</v>
      </c>
      <c r="F27" s="223" t="s">
        <v>49</v>
      </c>
      <c r="G27" s="223" t="s">
        <v>455</v>
      </c>
      <c r="H27" s="223" t="s">
        <v>50</v>
      </c>
      <c r="I27" s="223" t="s">
        <v>51</v>
      </c>
      <c r="J27" s="223" t="s">
        <v>52</v>
      </c>
      <c r="K27" s="223" t="s">
        <v>53</v>
      </c>
      <c r="L27" s="223" t="s">
        <v>55</v>
      </c>
      <c r="M27" s="223" t="s">
        <v>54</v>
      </c>
      <c r="N27" s="223" t="s">
        <v>442</v>
      </c>
      <c r="O27" s="223" t="s">
        <v>443</v>
      </c>
      <c r="P27" s="223" t="s">
        <v>444</v>
      </c>
      <c r="Q27" s="223" t="s">
        <v>445</v>
      </c>
      <c r="R27" s="223" t="s">
        <v>446</v>
      </c>
      <c r="S27" s="223" t="s">
        <v>447</v>
      </c>
      <c r="T27" s="223" t="s">
        <v>448</v>
      </c>
      <c r="U27" s="223" t="s">
        <v>1181</v>
      </c>
      <c r="V27" s="223" t="s">
        <v>1182</v>
      </c>
      <c r="W27" s="223" t="s">
        <v>450</v>
      </c>
      <c r="X27" s="223" t="s">
        <v>451</v>
      </c>
      <c r="Y27" s="223" t="s">
        <v>456</v>
      </c>
      <c r="Z27" s="223" t="s">
        <v>452</v>
      </c>
      <c r="AA27" s="223" t="s">
        <v>453</v>
      </c>
      <c r="AB27" s="224" t="s">
        <v>454</v>
      </c>
    </row>
    <row r="28" spans="2:28" ht="16.5" customHeight="1" x14ac:dyDescent="0.3">
      <c r="B28" s="297"/>
      <c r="C28" s="247" t="s">
        <v>457</v>
      </c>
      <c r="D28" s="241">
        <v>29587</v>
      </c>
      <c r="E28" s="233">
        <v>38817</v>
      </c>
      <c r="F28" s="232">
        <v>26364</v>
      </c>
      <c r="G28" s="232">
        <v>30417</v>
      </c>
      <c r="H28" s="233">
        <v>39167</v>
      </c>
      <c r="I28" s="232">
        <v>29873</v>
      </c>
      <c r="J28" s="232">
        <v>29561</v>
      </c>
      <c r="K28" s="232">
        <v>29626</v>
      </c>
      <c r="L28" s="232">
        <v>0</v>
      </c>
      <c r="M28" s="232">
        <v>0</v>
      </c>
      <c r="N28" s="232">
        <v>0</v>
      </c>
      <c r="O28" s="232">
        <v>21300</v>
      </c>
      <c r="P28" s="232">
        <v>34272</v>
      </c>
      <c r="Q28" s="232">
        <v>0</v>
      </c>
      <c r="R28" s="232">
        <v>0</v>
      </c>
      <c r="S28" s="232">
        <v>0</v>
      </c>
      <c r="T28" s="232">
        <v>27608</v>
      </c>
      <c r="U28" s="232">
        <v>12326</v>
      </c>
      <c r="V28" s="232">
        <v>15417</v>
      </c>
      <c r="W28" s="232">
        <v>24946</v>
      </c>
      <c r="X28" s="232">
        <v>21869</v>
      </c>
      <c r="Y28" s="232">
        <v>12828</v>
      </c>
      <c r="Z28" s="232">
        <v>7616</v>
      </c>
      <c r="AA28" s="232">
        <v>0</v>
      </c>
      <c r="AB28" s="234">
        <v>0</v>
      </c>
    </row>
    <row r="29" spans="2:28" ht="16.5" customHeight="1" x14ac:dyDescent="0.3">
      <c r="B29" s="297"/>
      <c r="C29" s="248" t="s">
        <v>458</v>
      </c>
      <c r="D29" s="229">
        <v>28085</v>
      </c>
      <c r="E29" s="212">
        <v>28085</v>
      </c>
      <c r="F29" s="212">
        <v>25566</v>
      </c>
      <c r="G29" s="212">
        <v>27925</v>
      </c>
      <c r="H29" s="212">
        <v>28171</v>
      </c>
      <c r="I29" s="212">
        <v>27800</v>
      </c>
      <c r="J29" s="213">
        <v>38816</v>
      </c>
      <c r="K29" s="212">
        <v>27979</v>
      </c>
      <c r="L29" s="212">
        <v>28068</v>
      </c>
      <c r="M29" s="212">
        <v>28171</v>
      </c>
      <c r="N29" s="212">
        <v>22700</v>
      </c>
      <c r="O29" s="212">
        <v>20286</v>
      </c>
      <c r="P29" s="212">
        <v>33488</v>
      </c>
      <c r="Q29" s="212">
        <v>18928</v>
      </c>
      <c r="R29" s="212">
        <v>18928</v>
      </c>
      <c r="S29" s="212">
        <v>16744</v>
      </c>
      <c r="T29" s="212">
        <v>26208</v>
      </c>
      <c r="U29" s="212">
        <v>12026</v>
      </c>
      <c r="V29" s="212">
        <v>14407</v>
      </c>
      <c r="W29" s="212">
        <v>23302</v>
      </c>
      <c r="X29" s="212">
        <v>21429</v>
      </c>
      <c r="Y29" s="212">
        <v>12400</v>
      </c>
      <c r="Z29" s="212">
        <v>8736</v>
      </c>
      <c r="AA29" s="212">
        <v>15288</v>
      </c>
      <c r="AB29" s="235">
        <v>8736</v>
      </c>
    </row>
    <row r="30" spans="2:28" ht="16.5" customHeight="1" x14ac:dyDescent="0.3">
      <c r="B30" s="297"/>
      <c r="C30" s="248" t="s">
        <v>459</v>
      </c>
      <c r="D30" s="230">
        <v>38100</v>
      </c>
      <c r="E30" s="213">
        <v>38081</v>
      </c>
      <c r="F30" s="212">
        <v>25333</v>
      </c>
      <c r="G30" s="212">
        <v>28000</v>
      </c>
      <c r="H30" s="212">
        <v>27619</v>
      </c>
      <c r="I30" s="212">
        <v>27391</v>
      </c>
      <c r="J30" s="212">
        <v>27875</v>
      </c>
      <c r="K30" s="212">
        <v>27385</v>
      </c>
      <c r="L30" s="212">
        <v>0</v>
      </c>
      <c r="M30" s="212">
        <v>0</v>
      </c>
      <c r="N30" s="212">
        <v>0</v>
      </c>
      <c r="O30" s="212">
        <v>19556</v>
      </c>
      <c r="P30" s="212">
        <v>33120</v>
      </c>
      <c r="Q30" s="212">
        <v>0</v>
      </c>
      <c r="R30" s="212">
        <v>0</v>
      </c>
      <c r="S30" s="212">
        <v>0</v>
      </c>
      <c r="T30" s="212">
        <v>25920</v>
      </c>
      <c r="U30" s="212">
        <v>11875</v>
      </c>
      <c r="V30" s="212">
        <v>14667</v>
      </c>
      <c r="W30" s="212">
        <v>23250</v>
      </c>
      <c r="X30" s="212">
        <v>21059</v>
      </c>
      <c r="Y30" s="212">
        <v>12200</v>
      </c>
      <c r="Z30" s="212">
        <v>8640</v>
      </c>
      <c r="AA30" s="212">
        <v>0</v>
      </c>
      <c r="AB30" s="235">
        <v>15120</v>
      </c>
    </row>
    <row r="31" spans="2:28" ht="16.5" customHeight="1" x14ac:dyDescent="0.3">
      <c r="B31" s="297"/>
      <c r="C31" s="248" t="s">
        <v>460</v>
      </c>
      <c r="D31" s="229">
        <v>30326</v>
      </c>
      <c r="E31" s="212">
        <v>30349</v>
      </c>
      <c r="F31" s="212">
        <v>27596</v>
      </c>
      <c r="G31" s="212">
        <v>30326</v>
      </c>
      <c r="H31" s="212">
        <v>30233</v>
      </c>
      <c r="I31" s="212">
        <v>30000</v>
      </c>
      <c r="J31" s="213">
        <v>38721</v>
      </c>
      <c r="K31" s="212">
        <v>30102</v>
      </c>
      <c r="L31" s="212">
        <v>30217</v>
      </c>
      <c r="M31" s="212">
        <v>30375</v>
      </c>
      <c r="N31" s="214">
        <v>28224</v>
      </c>
      <c r="O31" s="212">
        <v>17250</v>
      </c>
      <c r="P31" s="212">
        <v>24304</v>
      </c>
      <c r="Q31" s="212">
        <v>20384</v>
      </c>
      <c r="R31" s="212">
        <v>20384</v>
      </c>
      <c r="S31" s="212">
        <v>18032</v>
      </c>
      <c r="T31" s="212">
        <v>28224</v>
      </c>
      <c r="U31" s="212">
        <v>12818</v>
      </c>
      <c r="V31" s="212">
        <v>15547</v>
      </c>
      <c r="W31" s="212">
        <v>25000</v>
      </c>
      <c r="X31" s="212">
        <v>22907</v>
      </c>
      <c r="Y31" s="212">
        <v>13273</v>
      </c>
      <c r="Z31" s="212">
        <v>14896</v>
      </c>
      <c r="AA31" s="212">
        <v>14896</v>
      </c>
      <c r="AB31" s="235">
        <v>9408</v>
      </c>
    </row>
    <row r="32" spans="2:28" ht="16.5" customHeight="1" x14ac:dyDescent="0.3">
      <c r="B32" s="297"/>
      <c r="C32" s="248" t="s">
        <v>461</v>
      </c>
      <c r="D32" s="229">
        <v>28125</v>
      </c>
      <c r="E32" s="212">
        <v>27909</v>
      </c>
      <c r="F32" s="212">
        <v>25636</v>
      </c>
      <c r="G32" s="212">
        <v>27840</v>
      </c>
      <c r="H32" s="212">
        <v>28118</v>
      </c>
      <c r="I32" s="212">
        <v>28133</v>
      </c>
      <c r="J32" s="212">
        <v>27905</v>
      </c>
      <c r="K32" s="212">
        <v>38400</v>
      </c>
      <c r="L32" s="212">
        <v>28111</v>
      </c>
      <c r="M32" s="212">
        <v>32800</v>
      </c>
      <c r="N32" s="214">
        <v>29848</v>
      </c>
      <c r="O32" s="212">
        <v>17222</v>
      </c>
      <c r="P32" s="212">
        <v>22568</v>
      </c>
      <c r="Q32" s="212">
        <v>29848</v>
      </c>
      <c r="R32" s="212">
        <v>18928</v>
      </c>
      <c r="S32" s="212">
        <v>16744</v>
      </c>
      <c r="T32" s="212">
        <v>26208</v>
      </c>
      <c r="U32" s="212">
        <v>12013</v>
      </c>
      <c r="V32" s="212">
        <v>14600</v>
      </c>
      <c r="W32" s="212">
        <v>23444</v>
      </c>
      <c r="X32" s="212">
        <v>21222</v>
      </c>
      <c r="Y32" s="212">
        <v>12500</v>
      </c>
      <c r="Z32" s="212">
        <v>15288</v>
      </c>
      <c r="AA32" s="212">
        <v>8736</v>
      </c>
      <c r="AB32" s="235">
        <v>8736</v>
      </c>
    </row>
    <row r="33" spans="2:28" ht="16.5" customHeight="1" x14ac:dyDescent="0.3">
      <c r="B33" s="297"/>
      <c r="C33" s="248" t="s">
        <v>462</v>
      </c>
      <c r="D33" s="229">
        <v>25727</v>
      </c>
      <c r="E33" s="212">
        <v>26020</v>
      </c>
      <c r="F33" s="213">
        <v>35096</v>
      </c>
      <c r="G33" s="212">
        <v>27558</v>
      </c>
      <c r="H33" s="213">
        <v>37545</v>
      </c>
      <c r="I33" s="212">
        <v>25543</v>
      </c>
      <c r="J33" s="212">
        <v>27794</v>
      </c>
      <c r="K33" s="212">
        <v>27308</v>
      </c>
      <c r="L33" s="212">
        <v>27625</v>
      </c>
      <c r="M33" s="212">
        <v>27347</v>
      </c>
      <c r="N33" s="212">
        <v>22245</v>
      </c>
      <c r="O33" s="212">
        <v>16892</v>
      </c>
      <c r="P33" s="212">
        <v>22072</v>
      </c>
      <c r="Q33" s="212">
        <v>18512</v>
      </c>
      <c r="R33" s="212">
        <v>18512</v>
      </c>
      <c r="S33" s="212">
        <v>25632</v>
      </c>
      <c r="T33" s="212">
        <v>25632</v>
      </c>
      <c r="U33" s="212">
        <v>11809</v>
      </c>
      <c r="V33" s="212">
        <v>14459</v>
      </c>
      <c r="W33" s="212">
        <v>22857</v>
      </c>
      <c r="X33" s="212">
        <v>20946</v>
      </c>
      <c r="Y33" s="212">
        <v>12209</v>
      </c>
      <c r="Z33" s="212">
        <v>8544</v>
      </c>
      <c r="AA33" s="212">
        <v>8544</v>
      </c>
      <c r="AB33" s="235">
        <v>8544</v>
      </c>
    </row>
    <row r="34" spans="2:28" ht="16.5" customHeight="1" x14ac:dyDescent="0.3">
      <c r="B34" s="297"/>
      <c r="C34" s="248" t="s">
        <v>463</v>
      </c>
      <c r="D34" s="229">
        <v>27667</v>
      </c>
      <c r="E34" s="212">
        <v>28000</v>
      </c>
      <c r="F34" s="212">
        <v>26960</v>
      </c>
      <c r="G34" s="213">
        <v>38471</v>
      </c>
      <c r="H34" s="212">
        <v>29000</v>
      </c>
      <c r="I34" s="212">
        <v>29059</v>
      </c>
      <c r="J34" s="212">
        <v>28815</v>
      </c>
      <c r="K34" s="212">
        <v>29048</v>
      </c>
      <c r="L34" s="212">
        <v>29222</v>
      </c>
      <c r="M34" s="212">
        <v>29467</v>
      </c>
      <c r="N34" s="212">
        <v>22957</v>
      </c>
      <c r="O34" s="212">
        <v>17091</v>
      </c>
      <c r="P34" s="212">
        <v>24244</v>
      </c>
      <c r="Q34" s="212">
        <v>21736</v>
      </c>
      <c r="R34" s="212">
        <v>28424</v>
      </c>
      <c r="S34" s="212">
        <v>19228</v>
      </c>
      <c r="T34" s="212">
        <v>25916</v>
      </c>
      <c r="U34" s="212">
        <v>13680</v>
      </c>
      <c r="V34" s="212">
        <v>16824</v>
      </c>
      <c r="W34" s="212">
        <v>24667</v>
      </c>
      <c r="X34" s="212">
        <v>22000</v>
      </c>
      <c r="Y34" s="212">
        <v>14211</v>
      </c>
      <c r="Z34" s="212">
        <v>9196</v>
      </c>
      <c r="AA34" s="212">
        <v>9196</v>
      </c>
      <c r="AB34" s="235">
        <v>9196</v>
      </c>
    </row>
    <row r="35" spans="2:28" ht="16.5" customHeight="1" x14ac:dyDescent="0.3">
      <c r="B35" s="297"/>
      <c r="C35" s="248" t="s">
        <v>92</v>
      </c>
      <c r="D35" s="229">
        <v>26531</v>
      </c>
      <c r="E35" s="212">
        <v>26860</v>
      </c>
      <c r="F35" s="213">
        <v>37959</v>
      </c>
      <c r="G35" s="212">
        <v>28514</v>
      </c>
      <c r="H35" s="212">
        <v>28378</v>
      </c>
      <c r="I35" s="212">
        <v>27672</v>
      </c>
      <c r="J35" s="212">
        <v>28043</v>
      </c>
      <c r="K35" s="212">
        <v>28529</v>
      </c>
      <c r="L35" s="212">
        <v>27909</v>
      </c>
      <c r="M35" s="212">
        <v>27909</v>
      </c>
      <c r="N35" s="212">
        <v>22755</v>
      </c>
      <c r="O35" s="212">
        <v>17093</v>
      </c>
      <c r="P35" s="212">
        <v>24924</v>
      </c>
      <c r="Q35" s="212">
        <v>19296</v>
      </c>
      <c r="R35" s="212">
        <v>19296</v>
      </c>
      <c r="S35" s="212">
        <v>24924</v>
      </c>
      <c r="T35" s="212">
        <v>26532</v>
      </c>
      <c r="U35" s="212">
        <v>13250</v>
      </c>
      <c r="V35" s="212">
        <v>16000</v>
      </c>
      <c r="W35" s="212">
        <v>23488</v>
      </c>
      <c r="X35" s="212">
        <v>23488</v>
      </c>
      <c r="Y35" s="212">
        <v>13875</v>
      </c>
      <c r="Z35" s="212">
        <v>9648</v>
      </c>
      <c r="AA35" s="212">
        <v>9648</v>
      </c>
      <c r="AB35" s="235">
        <v>9648</v>
      </c>
    </row>
    <row r="36" spans="2:28" ht="16.5" customHeight="1" x14ac:dyDescent="0.3">
      <c r="B36" s="297"/>
      <c r="C36" s="248" t="s">
        <v>89</v>
      </c>
      <c r="D36" s="229">
        <v>4157</v>
      </c>
      <c r="E36" s="212">
        <v>4950</v>
      </c>
      <c r="F36" s="212">
        <v>4678</v>
      </c>
      <c r="G36" s="212">
        <v>4150</v>
      </c>
      <c r="H36" s="212">
        <v>4104</v>
      </c>
      <c r="I36" s="212">
        <v>4104</v>
      </c>
      <c r="J36" s="212">
        <v>4104</v>
      </c>
      <c r="K36" s="212">
        <v>4340</v>
      </c>
      <c r="L36" s="212">
        <v>4257</v>
      </c>
      <c r="M36" s="212">
        <v>4042</v>
      </c>
      <c r="N36" s="212">
        <v>4533</v>
      </c>
      <c r="O36" s="213">
        <v>21667</v>
      </c>
      <c r="P36" s="215">
        <v>42108</v>
      </c>
      <c r="Q36" s="212">
        <v>2552</v>
      </c>
      <c r="R36" s="212">
        <v>2552</v>
      </c>
      <c r="S36" s="212">
        <v>2552</v>
      </c>
      <c r="T36" s="212">
        <v>2552</v>
      </c>
      <c r="U36" s="212">
        <v>3122</v>
      </c>
      <c r="V36" s="212">
        <v>3771</v>
      </c>
      <c r="W36" s="212">
        <v>34455</v>
      </c>
      <c r="X36" s="212">
        <v>22000</v>
      </c>
      <c r="Y36" s="212">
        <v>4253</v>
      </c>
      <c r="Z36" s="212">
        <v>12760</v>
      </c>
      <c r="AA36" s="212">
        <v>12760</v>
      </c>
      <c r="AB36" s="235">
        <v>12760</v>
      </c>
    </row>
    <row r="37" spans="2:28" ht="16.5" customHeight="1" x14ac:dyDescent="0.3">
      <c r="B37" s="297"/>
      <c r="C37" s="248" t="s">
        <v>464</v>
      </c>
      <c r="D37" s="229">
        <v>27344</v>
      </c>
      <c r="E37" s="212">
        <v>27755</v>
      </c>
      <c r="F37" s="213">
        <v>35435</v>
      </c>
      <c r="G37" s="212">
        <v>30233</v>
      </c>
      <c r="H37" s="212">
        <v>29828</v>
      </c>
      <c r="I37" s="212">
        <v>29808</v>
      </c>
      <c r="J37" s="213">
        <v>38784</v>
      </c>
      <c r="K37" s="212">
        <v>30000</v>
      </c>
      <c r="L37" s="213">
        <v>35946</v>
      </c>
      <c r="M37" s="212">
        <v>28103</v>
      </c>
      <c r="N37" s="212">
        <v>22653</v>
      </c>
      <c r="O37" s="212">
        <v>17125</v>
      </c>
      <c r="P37" s="212">
        <v>24180</v>
      </c>
      <c r="Q37" s="212">
        <v>20280</v>
      </c>
      <c r="R37" s="212">
        <v>20280</v>
      </c>
      <c r="S37" s="212">
        <v>17940</v>
      </c>
      <c r="T37" s="212">
        <v>24180</v>
      </c>
      <c r="U37" s="212">
        <v>12875</v>
      </c>
      <c r="V37" s="212">
        <v>15750</v>
      </c>
      <c r="W37" s="212">
        <v>25109</v>
      </c>
      <c r="X37" s="212">
        <v>22838</v>
      </c>
      <c r="Y37" s="212">
        <v>13370</v>
      </c>
      <c r="Z37" s="212">
        <v>9360</v>
      </c>
      <c r="AA37" s="212">
        <v>9360</v>
      </c>
      <c r="AB37" s="235">
        <v>9360</v>
      </c>
    </row>
    <row r="38" spans="2:28" ht="16.5" customHeight="1" x14ac:dyDescent="0.3">
      <c r="B38" s="297"/>
      <c r="C38" s="248" t="s">
        <v>77</v>
      </c>
      <c r="D38" s="229">
        <v>27363</v>
      </c>
      <c r="E38" s="212">
        <v>27500</v>
      </c>
      <c r="F38" s="212">
        <v>27857</v>
      </c>
      <c r="G38" s="212">
        <v>29554</v>
      </c>
      <c r="H38" s="212">
        <v>29870</v>
      </c>
      <c r="I38" s="213">
        <v>36935</v>
      </c>
      <c r="J38" s="212">
        <v>29360</v>
      </c>
      <c r="K38" s="212">
        <v>29464</v>
      </c>
      <c r="L38" s="213">
        <v>36270</v>
      </c>
      <c r="M38" s="212">
        <v>29365</v>
      </c>
      <c r="N38" s="212">
        <v>22698</v>
      </c>
      <c r="O38" s="212">
        <v>17143</v>
      </c>
      <c r="P38" s="212">
        <v>24800</v>
      </c>
      <c r="Q38" s="212">
        <v>20800</v>
      </c>
      <c r="R38" s="212">
        <v>20800</v>
      </c>
      <c r="S38" s="212">
        <v>18400</v>
      </c>
      <c r="T38" s="212">
        <v>24800</v>
      </c>
      <c r="U38" s="212">
        <v>13143</v>
      </c>
      <c r="V38" s="212">
        <v>15873</v>
      </c>
      <c r="W38" s="212">
        <v>26190</v>
      </c>
      <c r="X38" s="212">
        <v>23377</v>
      </c>
      <c r="Y38" s="212">
        <v>13571</v>
      </c>
      <c r="Z38" s="212">
        <v>9600</v>
      </c>
      <c r="AA38" s="212">
        <v>9600</v>
      </c>
      <c r="AB38" s="235">
        <v>9600</v>
      </c>
    </row>
    <row r="39" spans="2:28" ht="16.5" customHeight="1" x14ac:dyDescent="0.3">
      <c r="B39" s="297"/>
      <c r="C39" s="248" t="s">
        <v>465</v>
      </c>
      <c r="D39" s="229">
        <v>28452</v>
      </c>
      <c r="E39" s="212">
        <v>28971</v>
      </c>
      <c r="F39" s="215">
        <v>39100</v>
      </c>
      <c r="G39" s="215">
        <v>39074</v>
      </c>
      <c r="H39" s="212">
        <v>30652</v>
      </c>
      <c r="I39" s="212">
        <v>30156</v>
      </c>
      <c r="J39" s="212">
        <v>30153</v>
      </c>
      <c r="K39" s="212">
        <v>31176</v>
      </c>
      <c r="L39" s="212">
        <v>30833</v>
      </c>
      <c r="M39" s="212">
        <v>31176</v>
      </c>
      <c r="N39" s="212">
        <v>23289</v>
      </c>
      <c r="O39" s="212">
        <v>18026</v>
      </c>
      <c r="P39" s="212">
        <v>21560</v>
      </c>
      <c r="Q39" s="212">
        <v>21560</v>
      </c>
      <c r="R39" s="212">
        <v>21560</v>
      </c>
      <c r="S39" s="212">
        <v>18620</v>
      </c>
      <c r="T39" s="212">
        <v>25480</v>
      </c>
      <c r="U39" s="212">
        <v>13611</v>
      </c>
      <c r="V39" s="212">
        <v>16574</v>
      </c>
      <c r="W39" s="212">
        <v>25600</v>
      </c>
      <c r="X39" s="212">
        <v>22941</v>
      </c>
      <c r="Y39" s="212">
        <v>14676</v>
      </c>
      <c r="Z39" s="212">
        <v>8820</v>
      </c>
      <c r="AA39" s="212">
        <v>8820</v>
      </c>
      <c r="AB39" s="235">
        <v>8820</v>
      </c>
    </row>
    <row r="40" spans="2:28" ht="16.5" customHeight="1" x14ac:dyDescent="0.3">
      <c r="B40" s="297"/>
      <c r="C40" s="248" t="s">
        <v>466</v>
      </c>
      <c r="D40" s="229">
        <v>29390</v>
      </c>
      <c r="E40" s="212">
        <v>41200</v>
      </c>
      <c r="F40" s="212">
        <v>29390</v>
      </c>
      <c r="G40" s="212">
        <v>32025</v>
      </c>
      <c r="H40" s="212">
        <v>32143</v>
      </c>
      <c r="I40" s="213">
        <v>38357</v>
      </c>
      <c r="J40" s="212">
        <v>36111</v>
      </c>
      <c r="K40" s="212">
        <v>31648</v>
      </c>
      <c r="L40" s="212">
        <v>31546</v>
      </c>
      <c r="M40" s="212">
        <v>31648</v>
      </c>
      <c r="N40" s="212">
        <v>24063</v>
      </c>
      <c r="O40" s="212">
        <v>17798</v>
      </c>
      <c r="P40" s="212">
        <v>22260</v>
      </c>
      <c r="Q40" s="212">
        <v>22260</v>
      </c>
      <c r="R40" s="212">
        <v>32860</v>
      </c>
      <c r="S40" s="212">
        <v>18020</v>
      </c>
      <c r="T40" s="212">
        <v>27560</v>
      </c>
      <c r="U40" s="212">
        <v>7127</v>
      </c>
      <c r="V40" s="212">
        <v>8268</v>
      </c>
      <c r="W40" s="212">
        <v>18100</v>
      </c>
      <c r="X40" s="212">
        <v>11890</v>
      </c>
      <c r="Y40" s="212">
        <v>7103</v>
      </c>
      <c r="Z40" s="212">
        <v>8480</v>
      </c>
      <c r="AA40" s="212">
        <v>8480</v>
      </c>
      <c r="AB40" s="235">
        <v>8480</v>
      </c>
    </row>
    <row r="41" spans="2:28" ht="16.5" customHeight="1" x14ac:dyDescent="0.3">
      <c r="B41" s="297"/>
      <c r="C41" s="248" t="s">
        <v>467</v>
      </c>
      <c r="D41" s="230">
        <v>36161</v>
      </c>
      <c r="E41" s="212">
        <v>27257</v>
      </c>
      <c r="F41" s="212">
        <v>27931</v>
      </c>
      <c r="G41" s="212">
        <v>30411</v>
      </c>
      <c r="H41" s="212">
        <v>29735</v>
      </c>
      <c r="I41" s="212">
        <v>29398</v>
      </c>
      <c r="J41" s="212">
        <v>30274</v>
      </c>
      <c r="K41" s="212">
        <v>30000</v>
      </c>
      <c r="L41" s="212">
        <v>29806</v>
      </c>
      <c r="M41" s="212">
        <v>30120</v>
      </c>
      <c r="N41" s="212">
        <v>22524</v>
      </c>
      <c r="O41" s="212">
        <v>16667</v>
      </c>
      <c r="P41" s="212">
        <v>24360</v>
      </c>
      <c r="Q41" s="212">
        <v>21840</v>
      </c>
      <c r="R41" s="212">
        <v>20160</v>
      </c>
      <c r="S41" s="212">
        <v>19320</v>
      </c>
      <c r="T41" s="212">
        <v>26040</v>
      </c>
      <c r="U41" s="212">
        <v>15510</v>
      </c>
      <c r="V41" s="212">
        <v>24578</v>
      </c>
      <c r="W41" s="212">
        <v>24490</v>
      </c>
      <c r="X41" s="212">
        <v>24237</v>
      </c>
      <c r="Y41" s="212">
        <v>16020</v>
      </c>
      <c r="Z41" s="212">
        <v>9240</v>
      </c>
      <c r="AA41" s="212">
        <v>9240</v>
      </c>
      <c r="AB41" s="235">
        <v>9240</v>
      </c>
    </row>
    <row r="42" spans="2:28" ht="16.5" customHeight="1" x14ac:dyDescent="0.3">
      <c r="B42" s="297"/>
      <c r="C42" s="248" t="s">
        <v>468</v>
      </c>
      <c r="D42" s="229">
        <v>32289</v>
      </c>
      <c r="E42" s="212">
        <v>32308</v>
      </c>
      <c r="F42" s="212">
        <v>32466</v>
      </c>
      <c r="G42" s="212">
        <v>31939</v>
      </c>
      <c r="H42" s="212">
        <v>31681</v>
      </c>
      <c r="I42" s="212">
        <v>31720</v>
      </c>
      <c r="J42" s="212">
        <v>32179</v>
      </c>
      <c r="K42" s="212">
        <v>31935</v>
      </c>
      <c r="L42" s="213">
        <v>32568</v>
      </c>
      <c r="M42" s="213">
        <v>32308</v>
      </c>
      <c r="N42" s="212">
        <v>23253</v>
      </c>
      <c r="O42" s="212">
        <v>18673</v>
      </c>
      <c r="P42" s="212">
        <v>31620</v>
      </c>
      <c r="Q42" s="212">
        <v>31620</v>
      </c>
      <c r="R42" s="212">
        <v>26520</v>
      </c>
      <c r="S42" s="212">
        <v>23460</v>
      </c>
      <c r="T42" s="212">
        <v>26520</v>
      </c>
      <c r="U42" s="212">
        <v>14205</v>
      </c>
      <c r="V42" s="212">
        <v>17500</v>
      </c>
      <c r="W42" s="212">
        <v>25663</v>
      </c>
      <c r="X42" s="212">
        <v>23363</v>
      </c>
      <c r="Y42" s="212">
        <v>15128</v>
      </c>
      <c r="Z42" s="212">
        <v>15300</v>
      </c>
      <c r="AA42" s="212">
        <v>15300</v>
      </c>
      <c r="AB42" s="235">
        <v>12240</v>
      </c>
    </row>
    <row r="43" spans="2:28" ht="16.5" customHeight="1" x14ac:dyDescent="0.3">
      <c r="B43" s="297"/>
      <c r="C43" s="248" t="s">
        <v>469</v>
      </c>
      <c r="D43" s="230">
        <v>35455</v>
      </c>
      <c r="E43" s="212">
        <v>28367</v>
      </c>
      <c r="F43" s="212">
        <v>28252</v>
      </c>
      <c r="G43" s="212">
        <v>30926</v>
      </c>
      <c r="H43" s="212">
        <v>31205</v>
      </c>
      <c r="I43" s="212">
        <v>30619</v>
      </c>
      <c r="J43" s="212">
        <v>30874</v>
      </c>
      <c r="K43" s="212">
        <v>31205</v>
      </c>
      <c r="L43" s="213">
        <v>38519</v>
      </c>
      <c r="M43" s="212">
        <v>30796</v>
      </c>
      <c r="N43" s="212">
        <v>22653</v>
      </c>
      <c r="O43" s="212">
        <v>17653</v>
      </c>
      <c r="P43" s="212">
        <v>23088</v>
      </c>
      <c r="Q43" s="212">
        <v>21312</v>
      </c>
      <c r="R43" s="212">
        <v>20424</v>
      </c>
      <c r="S43" s="212">
        <v>18648</v>
      </c>
      <c r="T43" s="212">
        <v>25752</v>
      </c>
      <c r="U43" s="212">
        <v>13689</v>
      </c>
      <c r="V43" s="212">
        <v>16735</v>
      </c>
      <c r="W43" s="212">
        <v>25752</v>
      </c>
      <c r="X43" s="212">
        <v>21505</v>
      </c>
      <c r="Y43" s="212">
        <v>14301</v>
      </c>
      <c r="Z43" s="212">
        <v>8880</v>
      </c>
      <c r="AA43" s="212">
        <v>8880</v>
      </c>
      <c r="AB43" s="235">
        <v>8880</v>
      </c>
    </row>
    <row r="44" spans="2:28" ht="16.5" customHeight="1" x14ac:dyDescent="0.3">
      <c r="B44" s="297"/>
      <c r="C44" s="248" t="s">
        <v>470</v>
      </c>
      <c r="D44" s="229">
        <v>11182</v>
      </c>
      <c r="E44" s="212">
        <v>11182</v>
      </c>
      <c r="F44" s="213">
        <v>44000</v>
      </c>
      <c r="G44" s="212">
        <v>11888</v>
      </c>
      <c r="H44" s="212">
        <v>11043</v>
      </c>
      <c r="I44" s="213">
        <v>43100</v>
      </c>
      <c r="J44" s="212">
        <v>10741</v>
      </c>
      <c r="K44" s="212">
        <v>11368</v>
      </c>
      <c r="L44" s="212">
        <v>11330</v>
      </c>
      <c r="M44" s="212">
        <v>11143</v>
      </c>
      <c r="N44" s="212">
        <v>4382</v>
      </c>
      <c r="O44" s="212">
        <v>4022</v>
      </c>
      <c r="P44" s="212">
        <v>2680</v>
      </c>
      <c r="Q44" s="212">
        <v>2680</v>
      </c>
      <c r="R44" s="212">
        <v>2680</v>
      </c>
      <c r="S44" s="212">
        <v>2680</v>
      </c>
      <c r="T44" s="212">
        <v>2680</v>
      </c>
      <c r="U44" s="212">
        <v>3220</v>
      </c>
      <c r="V44" s="212">
        <v>3800</v>
      </c>
      <c r="W44" s="212">
        <v>4544</v>
      </c>
      <c r="X44" s="212">
        <v>4350</v>
      </c>
      <c r="Y44" s="212">
        <v>3952</v>
      </c>
      <c r="Z44" s="212">
        <v>2680</v>
      </c>
      <c r="AA44" s="212">
        <v>2680</v>
      </c>
      <c r="AB44" s="235">
        <v>2680</v>
      </c>
    </row>
    <row r="45" spans="2:28" ht="16.5" customHeight="1" x14ac:dyDescent="0.3">
      <c r="B45" s="297"/>
      <c r="C45" s="248" t="s">
        <v>471</v>
      </c>
      <c r="D45" s="229">
        <v>26778</v>
      </c>
      <c r="E45" s="212">
        <v>26737</v>
      </c>
      <c r="F45" s="212">
        <v>26417</v>
      </c>
      <c r="G45" s="212">
        <v>26667</v>
      </c>
      <c r="H45" s="213">
        <v>29400</v>
      </c>
      <c r="I45" s="212">
        <v>28815</v>
      </c>
      <c r="J45" s="213">
        <v>36222</v>
      </c>
      <c r="K45" s="212">
        <v>29444</v>
      </c>
      <c r="L45" s="212">
        <v>29083</v>
      </c>
      <c r="M45" s="212">
        <v>29733</v>
      </c>
      <c r="N45" s="212">
        <v>22600</v>
      </c>
      <c r="O45" s="212">
        <v>13111</v>
      </c>
      <c r="P45" s="212">
        <v>23500</v>
      </c>
      <c r="Q45" s="212">
        <v>22560</v>
      </c>
      <c r="R45" s="212">
        <v>21620</v>
      </c>
      <c r="S45" s="212">
        <v>18800</v>
      </c>
      <c r="T45" s="212">
        <v>24440</v>
      </c>
      <c r="U45" s="212">
        <v>13187</v>
      </c>
      <c r="V45" s="212">
        <v>16282</v>
      </c>
      <c r="W45" s="212">
        <v>24933</v>
      </c>
      <c r="X45" s="212">
        <v>22353</v>
      </c>
      <c r="Y45" s="212">
        <v>13440</v>
      </c>
      <c r="Z45" s="212">
        <v>9400</v>
      </c>
      <c r="AA45" s="212">
        <v>9400</v>
      </c>
      <c r="AB45" s="235">
        <v>9400</v>
      </c>
    </row>
    <row r="46" spans="2:28" ht="16.5" customHeight="1" x14ac:dyDescent="0.3">
      <c r="B46" s="297"/>
      <c r="C46" s="248" t="s">
        <v>472</v>
      </c>
      <c r="D46" s="229">
        <v>27386</v>
      </c>
      <c r="E46" s="213">
        <v>34907</v>
      </c>
      <c r="F46" s="212">
        <v>27188</v>
      </c>
      <c r="G46" s="212">
        <v>29762</v>
      </c>
      <c r="H46" s="212">
        <v>29400</v>
      </c>
      <c r="I46" s="213">
        <v>38000</v>
      </c>
      <c r="J46" s="212">
        <v>29400</v>
      </c>
      <c r="K46" s="212">
        <v>29310</v>
      </c>
      <c r="L46" s="212">
        <v>29479</v>
      </c>
      <c r="M46" s="212">
        <v>29352</v>
      </c>
      <c r="N46" s="212">
        <v>22500</v>
      </c>
      <c r="O46" s="212">
        <v>11250</v>
      </c>
      <c r="P46" s="212">
        <v>17052</v>
      </c>
      <c r="Q46" s="212">
        <v>21112</v>
      </c>
      <c r="R46" s="212">
        <v>20300</v>
      </c>
      <c r="S46" s="212">
        <v>18676</v>
      </c>
      <c r="T46" s="213">
        <v>41412</v>
      </c>
      <c r="U46" s="212">
        <v>12500</v>
      </c>
      <c r="V46" s="212">
        <v>15172</v>
      </c>
      <c r="W46" s="212">
        <v>24205</v>
      </c>
      <c r="X46" s="212">
        <v>22262</v>
      </c>
      <c r="Y46" s="212">
        <v>13250</v>
      </c>
      <c r="Z46" s="212">
        <v>9744</v>
      </c>
      <c r="AA46" s="212">
        <v>9744</v>
      </c>
      <c r="AB46" s="235">
        <v>9744</v>
      </c>
    </row>
    <row r="47" spans="2:28" ht="16.5" customHeight="1" x14ac:dyDescent="0.3">
      <c r="B47" s="297"/>
      <c r="C47" s="248" t="s">
        <v>473</v>
      </c>
      <c r="D47" s="229">
        <v>11100</v>
      </c>
      <c r="E47" s="212">
        <v>11459</v>
      </c>
      <c r="F47" s="212">
        <v>10870</v>
      </c>
      <c r="G47" s="215">
        <v>43000</v>
      </c>
      <c r="H47" s="212">
        <v>10818</v>
      </c>
      <c r="I47" s="212">
        <v>11000</v>
      </c>
      <c r="J47" s="215">
        <v>42738</v>
      </c>
      <c r="K47" s="212">
        <v>11532</v>
      </c>
      <c r="L47" s="213">
        <v>42286</v>
      </c>
      <c r="M47" s="212">
        <v>11222</v>
      </c>
      <c r="N47" s="212">
        <v>4080</v>
      </c>
      <c r="O47" s="212">
        <v>3922</v>
      </c>
      <c r="P47" s="212">
        <v>2616</v>
      </c>
      <c r="Q47" s="212">
        <v>2616</v>
      </c>
      <c r="R47" s="212">
        <v>2616</v>
      </c>
      <c r="S47" s="212">
        <v>2616</v>
      </c>
      <c r="T47" s="212">
        <v>60168</v>
      </c>
      <c r="U47" s="212">
        <v>3050</v>
      </c>
      <c r="V47" s="212">
        <v>4250</v>
      </c>
      <c r="W47" s="212">
        <v>3768</v>
      </c>
      <c r="X47" s="212">
        <v>4250</v>
      </c>
      <c r="Y47" s="212">
        <v>4250</v>
      </c>
      <c r="Z47" s="212">
        <v>2616</v>
      </c>
      <c r="AA47" s="212">
        <v>2616</v>
      </c>
      <c r="AB47" s="235">
        <v>2616</v>
      </c>
    </row>
    <row r="48" spans="2:28" ht="16.5" customHeight="1" x14ac:dyDescent="0.3">
      <c r="B48" s="297"/>
      <c r="C48" s="248" t="s">
        <v>474</v>
      </c>
      <c r="D48" s="229">
        <v>26200</v>
      </c>
      <c r="E48" s="212">
        <v>26200</v>
      </c>
      <c r="F48" s="212">
        <v>26200</v>
      </c>
      <c r="G48" s="213">
        <v>38600</v>
      </c>
      <c r="H48" s="212">
        <v>28861</v>
      </c>
      <c r="I48" s="212">
        <v>28246</v>
      </c>
      <c r="J48" s="212">
        <v>28861</v>
      </c>
      <c r="K48" s="212">
        <v>29028</v>
      </c>
      <c r="L48" s="212">
        <v>28600</v>
      </c>
      <c r="M48" s="213">
        <v>35570</v>
      </c>
      <c r="N48" s="212">
        <v>22000</v>
      </c>
      <c r="O48" s="213">
        <v>20108</v>
      </c>
      <c r="P48" s="212">
        <v>23816</v>
      </c>
      <c r="Q48" s="212">
        <v>21068</v>
      </c>
      <c r="R48" s="212">
        <v>21068</v>
      </c>
      <c r="S48" s="212">
        <v>17404</v>
      </c>
      <c r="T48" s="212">
        <v>23816</v>
      </c>
      <c r="U48" s="212">
        <v>12796</v>
      </c>
      <c r="V48" s="212">
        <v>15600</v>
      </c>
      <c r="W48" s="212">
        <v>23978</v>
      </c>
      <c r="X48" s="212">
        <v>22911</v>
      </c>
      <c r="Y48" s="212">
        <v>13333</v>
      </c>
      <c r="Z48" s="212">
        <v>9160</v>
      </c>
      <c r="AA48" s="212">
        <v>9160</v>
      </c>
      <c r="AB48" s="235">
        <v>9160</v>
      </c>
    </row>
    <row r="49" spans="2:28" ht="16.5" customHeight="1" x14ac:dyDescent="0.3">
      <c r="B49" s="297"/>
      <c r="C49" s="248" t="s">
        <v>475</v>
      </c>
      <c r="D49" s="229">
        <v>26392</v>
      </c>
      <c r="E49" s="212">
        <v>26102</v>
      </c>
      <c r="F49" s="212">
        <v>26204</v>
      </c>
      <c r="G49" s="212">
        <v>27778</v>
      </c>
      <c r="H49" s="212">
        <v>27368</v>
      </c>
      <c r="I49" s="213">
        <v>38482</v>
      </c>
      <c r="J49" s="212">
        <v>27667</v>
      </c>
      <c r="K49" s="215">
        <v>35682</v>
      </c>
      <c r="L49" s="213">
        <v>38854</v>
      </c>
      <c r="M49" s="212">
        <v>35521</v>
      </c>
      <c r="N49" s="212">
        <v>22091</v>
      </c>
      <c r="O49" s="212">
        <v>18304</v>
      </c>
      <c r="P49" s="212">
        <v>24024</v>
      </c>
      <c r="Q49" s="212">
        <v>28644</v>
      </c>
      <c r="R49" s="212">
        <v>20328</v>
      </c>
      <c r="S49" s="212">
        <v>18480</v>
      </c>
      <c r="T49" s="212">
        <v>24024</v>
      </c>
      <c r="U49" s="212">
        <v>12764</v>
      </c>
      <c r="V49" s="212">
        <v>15729</v>
      </c>
      <c r="W49" s="212">
        <v>24239</v>
      </c>
      <c r="X49" s="212">
        <v>22885</v>
      </c>
      <c r="Y49" s="212">
        <v>13478</v>
      </c>
      <c r="Z49" s="212">
        <v>9240</v>
      </c>
      <c r="AA49" s="212">
        <v>9240</v>
      </c>
      <c r="AB49" s="235">
        <v>9240</v>
      </c>
    </row>
    <row r="50" spans="2:28" ht="17.25" customHeight="1" thickBot="1" x14ac:dyDescent="0.35">
      <c r="B50" s="298"/>
      <c r="C50" s="249" t="s">
        <v>476</v>
      </c>
      <c r="D50" s="236">
        <v>26735</v>
      </c>
      <c r="E50" s="237">
        <v>26700</v>
      </c>
      <c r="F50" s="237">
        <v>26667</v>
      </c>
      <c r="G50" s="238">
        <v>38302</v>
      </c>
      <c r="H50" s="237">
        <v>29130</v>
      </c>
      <c r="I50" s="237">
        <v>29000</v>
      </c>
      <c r="J50" s="237">
        <v>29082</v>
      </c>
      <c r="K50" s="237">
        <v>29000</v>
      </c>
      <c r="L50" s="237">
        <v>29111</v>
      </c>
      <c r="M50" s="237">
        <v>29020</v>
      </c>
      <c r="N50" s="238">
        <v>28137</v>
      </c>
      <c r="O50" s="237">
        <v>17745</v>
      </c>
      <c r="P50" s="237">
        <v>23436</v>
      </c>
      <c r="Q50" s="237">
        <v>19656</v>
      </c>
      <c r="R50" s="237">
        <v>27216</v>
      </c>
      <c r="S50" s="237">
        <v>17388</v>
      </c>
      <c r="T50" s="237">
        <v>27216</v>
      </c>
      <c r="U50" s="237">
        <v>12321</v>
      </c>
      <c r="V50" s="237">
        <v>15000</v>
      </c>
      <c r="W50" s="237">
        <v>24362</v>
      </c>
      <c r="X50" s="237">
        <v>21939</v>
      </c>
      <c r="Y50" s="237">
        <v>12750</v>
      </c>
      <c r="Z50" s="237">
        <v>9072</v>
      </c>
      <c r="AA50" s="237">
        <v>9072</v>
      </c>
      <c r="AB50" s="240">
        <v>9072</v>
      </c>
    </row>
    <row r="51" spans="2:28" ht="17.25" thickBot="1" x14ac:dyDescent="0.35">
      <c r="B51" s="293" t="s">
        <v>34</v>
      </c>
      <c r="C51" s="246" t="s">
        <v>43</v>
      </c>
      <c r="D51" s="223" t="s">
        <v>46</v>
      </c>
      <c r="E51" s="223" t="s">
        <v>47</v>
      </c>
      <c r="F51" s="223" t="s">
        <v>49</v>
      </c>
      <c r="G51" s="223" t="s">
        <v>455</v>
      </c>
      <c r="H51" s="223" t="s">
        <v>50</v>
      </c>
      <c r="I51" s="223" t="s">
        <v>51</v>
      </c>
      <c r="J51" s="223" t="s">
        <v>52</v>
      </c>
      <c r="K51" s="223" t="s">
        <v>53</v>
      </c>
      <c r="L51" s="223" t="s">
        <v>55</v>
      </c>
      <c r="M51" s="223" t="s">
        <v>54</v>
      </c>
      <c r="N51" s="223" t="s">
        <v>442</v>
      </c>
      <c r="O51" s="223" t="s">
        <v>443</v>
      </c>
      <c r="P51" s="223" t="s">
        <v>444</v>
      </c>
      <c r="Q51" s="223" t="s">
        <v>445</v>
      </c>
      <c r="R51" s="223" t="s">
        <v>446</v>
      </c>
      <c r="S51" s="223" t="s">
        <v>447</v>
      </c>
      <c r="T51" s="223" t="s">
        <v>448</v>
      </c>
      <c r="U51" s="223" t="s">
        <v>1181</v>
      </c>
      <c r="V51" s="223" t="s">
        <v>1182</v>
      </c>
      <c r="W51" s="223" t="s">
        <v>450</v>
      </c>
      <c r="X51" s="223" t="s">
        <v>451</v>
      </c>
      <c r="Y51" s="223" t="s">
        <v>456</v>
      </c>
      <c r="Z51" s="223" t="s">
        <v>452</v>
      </c>
      <c r="AA51" s="223" t="s">
        <v>453</v>
      </c>
      <c r="AB51" s="224" t="s">
        <v>454</v>
      </c>
    </row>
    <row r="52" spans="2:28" ht="16.5" customHeight="1" x14ac:dyDescent="0.3">
      <c r="B52" s="294"/>
      <c r="C52" s="242" t="s">
        <v>477</v>
      </c>
      <c r="D52" s="231">
        <v>37671</v>
      </c>
      <c r="E52" s="232">
        <v>27037</v>
      </c>
      <c r="F52" s="232">
        <v>26949</v>
      </c>
      <c r="G52" s="232">
        <v>26991</v>
      </c>
      <c r="H52" s="233">
        <v>36992</v>
      </c>
      <c r="I52" s="232">
        <v>26814</v>
      </c>
      <c r="J52" s="232">
        <v>26903</v>
      </c>
      <c r="K52" s="232">
        <v>26903</v>
      </c>
      <c r="L52" s="232">
        <v>27159</v>
      </c>
      <c r="M52" s="232">
        <v>26990</v>
      </c>
      <c r="N52" s="232">
        <v>21789</v>
      </c>
      <c r="O52" s="232">
        <v>16559</v>
      </c>
      <c r="P52" s="232">
        <v>35904</v>
      </c>
      <c r="Q52" s="232">
        <v>18304</v>
      </c>
      <c r="R52" s="232">
        <v>18304</v>
      </c>
      <c r="S52" s="232">
        <v>16192</v>
      </c>
      <c r="T52" s="232">
        <v>25344</v>
      </c>
      <c r="U52" s="232">
        <v>12769</v>
      </c>
      <c r="V52" s="232">
        <v>15455</v>
      </c>
      <c r="W52" s="232">
        <v>24731</v>
      </c>
      <c r="X52" s="232">
        <v>20568</v>
      </c>
      <c r="Y52" s="232">
        <v>13061</v>
      </c>
      <c r="Z52" s="232">
        <v>10560</v>
      </c>
      <c r="AA52" s="232">
        <v>10560</v>
      </c>
      <c r="AB52" s="234">
        <v>14784</v>
      </c>
    </row>
    <row r="53" spans="2:28" ht="16.5" customHeight="1" x14ac:dyDescent="0.3">
      <c r="B53" s="294"/>
      <c r="C53" s="243" t="s">
        <v>478</v>
      </c>
      <c r="D53" s="229">
        <v>2107</v>
      </c>
      <c r="E53" s="212">
        <v>1941</v>
      </c>
      <c r="F53" s="212">
        <v>2013</v>
      </c>
      <c r="G53" s="212">
        <v>1617</v>
      </c>
      <c r="H53" s="212">
        <v>1591</v>
      </c>
      <c r="I53" s="212">
        <v>1464</v>
      </c>
      <c r="J53" s="212">
        <v>1789</v>
      </c>
      <c r="K53" s="212">
        <v>1859</v>
      </c>
      <c r="L53" s="212">
        <v>1638</v>
      </c>
      <c r="M53" s="212">
        <v>1925</v>
      </c>
      <c r="N53" s="212">
        <v>1859</v>
      </c>
      <c r="O53" s="212">
        <v>1925</v>
      </c>
      <c r="P53" s="212">
        <v>1400</v>
      </c>
      <c r="Q53" s="212">
        <v>700</v>
      </c>
      <c r="R53" s="212">
        <v>700</v>
      </c>
      <c r="S53" s="212">
        <v>700</v>
      </c>
      <c r="T53" s="212">
        <v>700</v>
      </c>
      <c r="U53" s="212">
        <v>1009</v>
      </c>
      <c r="V53" s="212">
        <v>1313</v>
      </c>
      <c r="W53" s="212">
        <v>1342</v>
      </c>
      <c r="X53" s="212">
        <v>1238</v>
      </c>
      <c r="Y53" s="212">
        <v>1371</v>
      </c>
      <c r="Z53" s="213">
        <v>15400</v>
      </c>
      <c r="AA53" s="213">
        <v>15400</v>
      </c>
      <c r="AB53" s="235">
        <v>1400</v>
      </c>
    </row>
    <row r="54" spans="2:28" ht="16.5" customHeight="1" x14ac:dyDescent="0.3">
      <c r="B54" s="294"/>
      <c r="C54" s="243" t="s">
        <v>479</v>
      </c>
      <c r="D54" s="229">
        <v>26882</v>
      </c>
      <c r="E54" s="212">
        <v>26800</v>
      </c>
      <c r="F54" s="212">
        <v>26800</v>
      </c>
      <c r="G54" s="213">
        <v>37700</v>
      </c>
      <c r="H54" s="212">
        <v>27222</v>
      </c>
      <c r="I54" s="212">
        <v>26449</v>
      </c>
      <c r="J54" s="212">
        <v>26977</v>
      </c>
      <c r="K54" s="213">
        <v>37600</v>
      </c>
      <c r="L54" s="212">
        <v>0</v>
      </c>
      <c r="M54" s="212">
        <v>0</v>
      </c>
      <c r="N54" s="212">
        <v>0</v>
      </c>
      <c r="O54" s="212">
        <v>18154</v>
      </c>
      <c r="P54" s="212">
        <v>24544</v>
      </c>
      <c r="Q54" s="212">
        <v>0</v>
      </c>
      <c r="R54" s="212">
        <v>0</v>
      </c>
      <c r="S54" s="212">
        <v>0</v>
      </c>
      <c r="T54" s="212">
        <v>24544</v>
      </c>
      <c r="U54" s="212">
        <v>13477</v>
      </c>
      <c r="V54" s="212">
        <v>16000</v>
      </c>
      <c r="W54" s="212">
        <v>25000</v>
      </c>
      <c r="X54" s="212">
        <v>21828</v>
      </c>
      <c r="Y54" s="212">
        <v>13700</v>
      </c>
      <c r="Z54" s="212">
        <v>8496</v>
      </c>
      <c r="AA54" s="212">
        <v>0</v>
      </c>
      <c r="AB54" s="235">
        <v>0</v>
      </c>
    </row>
    <row r="55" spans="2:28" ht="16.5" customHeight="1" x14ac:dyDescent="0.3">
      <c r="B55" s="294"/>
      <c r="C55" s="243" t="s">
        <v>3</v>
      </c>
      <c r="D55" s="229">
        <v>11363</v>
      </c>
      <c r="E55" s="212">
        <v>11520</v>
      </c>
      <c r="F55" s="212">
        <v>10480</v>
      </c>
      <c r="G55" s="212">
        <v>11089</v>
      </c>
      <c r="H55" s="212">
        <v>10400</v>
      </c>
      <c r="I55" s="212">
        <v>10500</v>
      </c>
      <c r="J55" s="212">
        <v>10842</v>
      </c>
      <c r="K55" s="212">
        <v>10667</v>
      </c>
      <c r="L55" s="212">
        <v>10400</v>
      </c>
      <c r="M55" s="212">
        <v>11071</v>
      </c>
      <c r="N55" s="212">
        <v>4800</v>
      </c>
      <c r="O55" s="213">
        <v>21417</v>
      </c>
      <c r="P55" s="212">
        <v>2560</v>
      </c>
      <c r="Q55" s="212">
        <v>2560</v>
      </c>
      <c r="R55" s="212">
        <v>2560</v>
      </c>
      <c r="S55" s="212">
        <v>2560</v>
      </c>
      <c r="T55" s="212">
        <v>2560</v>
      </c>
      <c r="U55" s="212">
        <v>3171</v>
      </c>
      <c r="V55" s="212">
        <v>3905</v>
      </c>
      <c r="W55" s="212">
        <v>3783</v>
      </c>
      <c r="X55" s="212">
        <v>3840</v>
      </c>
      <c r="Y55" s="212">
        <v>3727</v>
      </c>
      <c r="Z55" s="212">
        <v>2560</v>
      </c>
      <c r="AA55" s="212">
        <v>15360</v>
      </c>
      <c r="AB55" s="235">
        <v>2560</v>
      </c>
    </row>
    <row r="56" spans="2:28" ht="16.5" customHeight="1" x14ac:dyDescent="0.3">
      <c r="B56" s="294"/>
      <c r="C56" s="243" t="s">
        <v>480</v>
      </c>
      <c r="D56" s="229">
        <v>26889</v>
      </c>
      <c r="E56" s="213">
        <v>37429</v>
      </c>
      <c r="F56" s="212">
        <v>26842</v>
      </c>
      <c r="G56" s="212">
        <v>27200</v>
      </c>
      <c r="H56" s="212">
        <v>26941</v>
      </c>
      <c r="I56" s="213">
        <v>37368</v>
      </c>
      <c r="J56" s="213">
        <v>37556</v>
      </c>
      <c r="K56" s="212">
        <v>26941</v>
      </c>
      <c r="L56" s="212">
        <v>26941</v>
      </c>
      <c r="M56" s="212">
        <v>26609</v>
      </c>
      <c r="N56" s="212">
        <v>21619</v>
      </c>
      <c r="O56" s="212">
        <v>17000</v>
      </c>
      <c r="P56" s="212">
        <v>22736</v>
      </c>
      <c r="Q56" s="212">
        <v>20384</v>
      </c>
      <c r="R56" s="212">
        <v>20384</v>
      </c>
      <c r="S56" s="212">
        <v>18032</v>
      </c>
      <c r="T56" s="212">
        <v>39984</v>
      </c>
      <c r="U56" s="212">
        <v>13000</v>
      </c>
      <c r="V56" s="212">
        <v>15700</v>
      </c>
      <c r="W56" s="212">
        <v>25556</v>
      </c>
      <c r="X56" s="212">
        <v>20421</v>
      </c>
      <c r="Y56" s="212">
        <v>13368</v>
      </c>
      <c r="Z56" s="212">
        <v>15288</v>
      </c>
      <c r="AA56" s="212">
        <v>9408</v>
      </c>
      <c r="AB56" s="235">
        <v>9408</v>
      </c>
    </row>
    <row r="57" spans="2:28" ht="16.5" customHeight="1" x14ac:dyDescent="0.3">
      <c r="B57" s="294"/>
      <c r="C57" s="243" t="s">
        <v>66</v>
      </c>
      <c r="D57" s="229">
        <v>26579</v>
      </c>
      <c r="E57" s="213">
        <v>37128</v>
      </c>
      <c r="F57" s="212">
        <v>26277</v>
      </c>
      <c r="G57" s="212">
        <v>25956</v>
      </c>
      <c r="H57" s="212">
        <v>26341</v>
      </c>
      <c r="I57" s="212">
        <v>26220</v>
      </c>
      <c r="J57" s="212">
        <v>26364</v>
      </c>
      <c r="K57" s="213">
        <v>37000</v>
      </c>
      <c r="L57" s="212">
        <v>26447</v>
      </c>
      <c r="M57" s="212">
        <v>26200</v>
      </c>
      <c r="N57" s="212">
        <v>23659</v>
      </c>
      <c r="O57" s="212">
        <v>16951</v>
      </c>
      <c r="P57" s="212">
        <v>23312</v>
      </c>
      <c r="Q57" s="212">
        <v>19552</v>
      </c>
      <c r="R57" s="212">
        <v>19552</v>
      </c>
      <c r="S57" s="212">
        <v>17296</v>
      </c>
      <c r="T57" s="212">
        <v>23312</v>
      </c>
      <c r="U57" s="212">
        <v>12308</v>
      </c>
      <c r="V57" s="212">
        <v>15106</v>
      </c>
      <c r="W57" s="212">
        <v>24100</v>
      </c>
      <c r="X57" s="212">
        <v>22105</v>
      </c>
      <c r="Y57" s="212">
        <v>12800</v>
      </c>
      <c r="Z57" s="212">
        <v>9024</v>
      </c>
      <c r="AA57" s="212">
        <v>9024</v>
      </c>
      <c r="AB57" s="235">
        <v>9024</v>
      </c>
    </row>
    <row r="58" spans="2:28" ht="16.5" customHeight="1" x14ac:dyDescent="0.3">
      <c r="B58" s="294"/>
      <c r="C58" s="243" t="s">
        <v>62</v>
      </c>
      <c r="D58" s="229">
        <v>10615</v>
      </c>
      <c r="E58" s="212">
        <v>11100</v>
      </c>
      <c r="F58" s="212">
        <v>10952</v>
      </c>
      <c r="G58" s="212">
        <v>10909</v>
      </c>
      <c r="H58" s="212">
        <v>11247</v>
      </c>
      <c r="I58" s="212">
        <v>10833</v>
      </c>
      <c r="J58" s="212">
        <v>11111</v>
      </c>
      <c r="K58" s="212">
        <v>11375</v>
      </c>
      <c r="L58" s="212">
        <v>11375</v>
      </c>
      <c r="M58" s="212">
        <v>11247</v>
      </c>
      <c r="N58" s="212">
        <v>4741</v>
      </c>
      <c r="O58" s="212">
        <v>17000</v>
      </c>
      <c r="P58" s="212">
        <v>2600</v>
      </c>
      <c r="Q58" s="212">
        <v>37700</v>
      </c>
      <c r="R58" s="212">
        <v>2600</v>
      </c>
      <c r="S58" s="212">
        <v>2600</v>
      </c>
      <c r="T58" s="212">
        <v>2600</v>
      </c>
      <c r="U58" s="212">
        <v>18211</v>
      </c>
      <c r="V58" s="212">
        <v>26400</v>
      </c>
      <c r="W58" s="212">
        <v>4282</v>
      </c>
      <c r="X58" s="212">
        <v>3838</v>
      </c>
      <c r="Y58" s="212">
        <v>18947</v>
      </c>
      <c r="Z58" s="212">
        <v>2600</v>
      </c>
      <c r="AA58" s="212">
        <v>2600</v>
      </c>
      <c r="AB58" s="235">
        <v>2600</v>
      </c>
    </row>
    <row r="59" spans="2:28" ht="16.5" customHeight="1" x14ac:dyDescent="0.3">
      <c r="B59" s="294"/>
      <c r="C59" s="243" t="s">
        <v>481</v>
      </c>
      <c r="D59" s="229">
        <v>27831</v>
      </c>
      <c r="E59" s="212">
        <v>27411</v>
      </c>
      <c r="F59" s="212">
        <v>27344</v>
      </c>
      <c r="G59" s="213">
        <v>38022</v>
      </c>
      <c r="H59" s="212">
        <v>27451</v>
      </c>
      <c r="I59" s="212">
        <v>27527</v>
      </c>
      <c r="J59" s="212">
        <v>27527</v>
      </c>
      <c r="K59" s="212">
        <v>27808</v>
      </c>
      <c r="L59" s="213">
        <v>37952</v>
      </c>
      <c r="M59" s="212">
        <v>27407</v>
      </c>
      <c r="N59" s="212">
        <v>22530</v>
      </c>
      <c r="O59" s="212">
        <v>16837</v>
      </c>
      <c r="P59" s="212">
        <v>22196</v>
      </c>
      <c r="Q59" s="212">
        <v>18616</v>
      </c>
      <c r="R59" s="212">
        <v>29356</v>
      </c>
      <c r="S59" s="212">
        <v>16468</v>
      </c>
      <c r="T59" s="212">
        <v>22196</v>
      </c>
      <c r="U59" s="212">
        <v>11837</v>
      </c>
      <c r="V59" s="212">
        <v>14487</v>
      </c>
      <c r="W59" s="212">
        <v>24272</v>
      </c>
      <c r="X59" s="212">
        <v>20860</v>
      </c>
      <c r="Y59" s="212">
        <v>12198</v>
      </c>
      <c r="Z59" s="212">
        <v>10740</v>
      </c>
      <c r="AA59" s="212">
        <v>10740</v>
      </c>
      <c r="AB59" s="235">
        <v>10740</v>
      </c>
    </row>
    <row r="60" spans="2:28" ht="16.5" customHeight="1" x14ac:dyDescent="0.3">
      <c r="B60" s="294"/>
      <c r="C60" s="243" t="s">
        <v>482</v>
      </c>
      <c r="D60" s="229">
        <v>27333</v>
      </c>
      <c r="E60" s="212">
        <v>27857</v>
      </c>
      <c r="F60" s="212">
        <v>28095</v>
      </c>
      <c r="G60" s="212">
        <v>27619</v>
      </c>
      <c r="H60" s="212">
        <v>27143</v>
      </c>
      <c r="I60" s="212">
        <v>27048</v>
      </c>
      <c r="J60" s="213">
        <v>37857</v>
      </c>
      <c r="K60" s="213">
        <v>38095</v>
      </c>
      <c r="L60" s="212">
        <v>27662</v>
      </c>
      <c r="M60" s="212">
        <v>27059</v>
      </c>
      <c r="N60" s="212">
        <v>23333</v>
      </c>
      <c r="O60" s="212">
        <v>20381</v>
      </c>
      <c r="P60" s="212">
        <v>21736</v>
      </c>
      <c r="Q60" s="212">
        <v>21736</v>
      </c>
      <c r="R60" s="212">
        <v>21736</v>
      </c>
      <c r="S60" s="212">
        <v>25916</v>
      </c>
      <c r="T60" s="212">
        <v>24244</v>
      </c>
      <c r="U60" s="212">
        <v>13143</v>
      </c>
      <c r="V60" s="212">
        <v>15714</v>
      </c>
      <c r="W60" s="212">
        <v>24286</v>
      </c>
      <c r="X60" s="212">
        <v>21735</v>
      </c>
      <c r="Y60" s="212">
        <v>13407</v>
      </c>
      <c r="Z60" s="212">
        <v>7524</v>
      </c>
      <c r="AA60" s="212">
        <v>7524</v>
      </c>
      <c r="AB60" s="235">
        <v>7524</v>
      </c>
    </row>
    <row r="61" spans="2:28" ht="16.5" customHeight="1" x14ac:dyDescent="0.3">
      <c r="B61" s="294"/>
      <c r="C61" s="243" t="s">
        <v>483</v>
      </c>
      <c r="D61" s="229">
        <v>26628</v>
      </c>
      <c r="E61" s="212">
        <v>26835</v>
      </c>
      <c r="F61" s="212">
        <v>26500</v>
      </c>
      <c r="G61" s="212">
        <v>26835</v>
      </c>
      <c r="H61" s="212">
        <v>26512</v>
      </c>
      <c r="I61" s="213">
        <v>36905</v>
      </c>
      <c r="J61" s="212">
        <v>26228</v>
      </c>
      <c r="K61" s="212">
        <v>26452</v>
      </c>
      <c r="L61" s="213">
        <v>36612</v>
      </c>
      <c r="M61" s="212">
        <v>26709</v>
      </c>
      <c r="N61" s="212">
        <v>22366</v>
      </c>
      <c r="O61" s="212">
        <v>17000</v>
      </c>
      <c r="P61" s="212">
        <v>21008</v>
      </c>
      <c r="Q61" s="212">
        <v>21008</v>
      </c>
      <c r="R61" s="212">
        <v>21008</v>
      </c>
      <c r="S61" s="212">
        <v>18584</v>
      </c>
      <c r="T61" s="212">
        <v>25048</v>
      </c>
      <c r="U61" s="212">
        <v>13418</v>
      </c>
      <c r="V61" s="212">
        <v>16329</v>
      </c>
      <c r="W61" s="212">
        <v>24000</v>
      </c>
      <c r="X61" s="212">
        <v>21963</v>
      </c>
      <c r="Y61" s="212">
        <v>13837</v>
      </c>
      <c r="Z61" s="212">
        <v>7272</v>
      </c>
      <c r="AA61" s="212">
        <v>15352</v>
      </c>
      <c r="AB61" s="235">
        <v>7272</v>
      </c>
    </row>
    <row r="62" spans="2:28" ht="16.5" customHeight="1" x14ac:dyDescent="0.3">
      <c r="B62" s="294"/>
      <c r="C62" s="243" t="s">
        <v>484</v>
      </c>
      <c r="D62" s="229">
        <v>25745</v>
      </c>
      <c r="E62" s="212">
        <v>26143</v>
      </c>
      <c r="F62" s="213">
        <v>37895</v>
      </c>
      <c r="G62" s="212">
        <v>25795</v>
      </c>
      <c r="H62" s="212">
        <v>26000</v>
      </c>
      <c r="I62" s="212">
        <v>25789</v>
      </c>
      <c r="J62" s="212">
        <v>25921</v>
      </c>
      <c r="K62" s="212">
        <v>25600</v>
      </c>
      <c r="L62" s="213">
        <v>37683</v>
      </c>
      <c r="M62" s="212">
        <v>25566</v>
      </c>
      <c r="N62" s="212">
        <v>21974</v>
      </c>
      <c r="O62" s="212">
        <v>17021</v>
      </c>
      <c r="P62" s="212">
        <v>22736</v>
      </c>
      <c r="Q62" s="212">
        <v>20384</v>
      </c>
      <c r="R62" s="212">
        <v>20384</v>
      </c>
      <c r="S62" s="212">
        <v>24304</v>
      </c>
      <c r="T62" s="212">
        <v>24304</v>
      </c>
      <c r="U62" s="212">
        <v>12881</v>
      </c>
      <c r="V62" s="212">
        <v>15700</v>
      </c>
      <c r="W62" s="212">
        <v>25213</v>
      </c>
      <c r="X62" s="212">
        <v>21477</v>
      </c>
      <c r="Y62" s="212">
        <v>13409</v>
      </c>
      <c r="Z62" s="212">
        <v>9408</v>
      </c>
      <c r="AA62" s="212">
        <v>9408</v>
      </c>
      <c r="AB62" s="235">
        <v>9408</v>
      </c>
    </row>
    <row r="63" spans="2:28" ht="16.5" customHeight="1" x14ac:dyDescent="0.3">
      <c r="B63" s="294"/>
      <c r="C63" s="243" t="s">
        <v>485</v>
      </c>
      <c r="D63" s="230">
        <v>37075</v>
      </c>
      <c r="E63" s="212">
        <v>26429</v>
      </c>
      <c r="F63" s="212">
        <v>26308</v>
      </c>
      <c r="G63" s="212">
        <v>26702</v>
      </c>
      <c r="H63" s="213">
        <v>37159</v>
      </c>
      <c r="I63" s="212">
        <v>26383</v>
      </c>
      <c r="J63" s="212">
        <v>34916</v>
      </c>
      <c r="K63" s="212">
        <v>26339</v>
      </c>
      <c r="L63" s="212">
        <v>26415</v>
      </c>
      <c r="M63" s="212">
        <v>26842</v>
      </c>
      <c r="N63" s="212">
        <v>22400</v>
      </c>
      <c r="O63" s="212">
        <v>17128</v>
      </c>
      <c r="P63" s="212">
        <v>21112</v>
      </c>
      <c r="Q63" s="212">
        <v>21112</v>
      </c>
      <c r="R63" s="212">
        <v>21112</v>
      </c>
      <c r="S63" s="212">
        <v>18676</v>
      </c>
      <c r="T63" s="212">
        <v>25172</v>
      </c>
      <c r="U63" s="212">
        <v>13553</v>
      </c>
      <c r="V63" s="212">
        <v>16226</v>
      </c>
      <c r="W63" s="212">
        <v>20956</v>
      </c>
      <c r="X63" s="212">
        <v>23617</v>
      </c>
      <c r="Y63" s="212">
        <v>13774</v>
      </c>
      <c r="Z63" s="212">
        <v>7308</v>
      </c>
      <c r="AA63" s="212">
        <v>7308</v>
      </c>
      <c r="AB63" s="235">
        <v>7308</v>
      </c>
    </row>
    <row r="64" spans="2:28" ht="16.5" customHeight="1" x14ac:dyDescent="0.3">
      <c r="B64" s="294"/>
      <c r="C64" s="243" t="s">
        <v>486</v>
      </c>
      <c r="D64" s="229">
        <v>27143</v>
      </c>
      <c r="E64" s="212">
        <v>27069</v>
      </c>
      <c r="F64" s="213">
        <v>38816</v>
      </c>
      <c r="G64" s="212">
        <v>27069</v>
      </c>
      <c r="H64" s="212">
        <v>27200</v>
      </c>
      <c r="I64" s="212">
        <v>26833</v>
      </c>
      <c r="J64" s="212">
        <v>27500</v>
      </c>
      <c r="K64" s="212">
        <v>27632</v>
      </c>
      <c r="L64" s="213">
        <v>38370</v>
      </c>
      <c r="M64" s="212">
        <v>27794</v>
      </c>
      <c r="N64" s="212">
        <v>23333</v>
      </c>
      <c r="O64" s="212">
        <v>18095</v>
      </c>
      <c r="P64" s="212">
        <v>23040</v>
      </c>
      <c r="Q64" s="212">
        <v>20160</v>
      </c>
      <c r="R64" s="212">
        <v>20160</v>
      </c>
      <c r="S64" s="212">
        <v>18240</v>
      </c>
      <c r="T64" s="213">
        <v>44160</v>
      </c>
      <c r="U64" s="212">
        <v>13553</v>
      </c>
      <c r="V64" s="212">
        <v>16512</v>
      </c>
      <c r="W64" s="212">
        <v>25109</v>
      </c>
      <c r="X64" s="212">
        <v>22667</v>
      </c>
      <c r="Y64" s="212">
        <v>14211</v>
      </c>
      <c r="Z64" s="212">
        <v>8640</v>
      </c>
      <c r="AA64" s="212">
        <v>8640</v>
      </c>
      <c r="AB64" s="235">
        <v>8640</v>
      </c>
    </row>
    <row r="65" spans="2:28" ht="16.5" customHeight="1" x14ac:dyDescent="0.3">
      <c r="B65" s="294"/>
      <c r="C65" s="243" t="s">
        <v>487</v>
      </c>
      <c r="D65" s="230">
        <v>40732</v>
      </c>
      <c r="E65" s="212">
        <v>26324</v>
      </c>
      <c r="F65" s="212">
        <v>27656</v>
      </c>
      <c r="G65" s="212">
        <v>26875</v>
      </c>
      <c r="H65" s="212">
        <v>26700</v>
      </c>
      <c r="I65" s="213">
        <v>36585</v>
      </c>
      <c r="J65" s="212">
        <v>26951</v>
      </c>
      <c r="K65" s="212">
        <v>26441</v>
      </c>
      <c r="L65" s="212">
        <v>27260</v>
      </c>
      <c r="M65" s="212">
        <v>27000</v>
      </c>
      <c r="N65" s="212">
        <v>23736</v>
      </c>
      <c r="O65" s="212">
        <v>20157</v>
      </c>
      <c r="P65" s="212">
        <v>24104</v>
      </c>
      <c r="Q65" s="212">
        <v>22008</v>
      </c>
      <c r="R65" s="212">
        <v>22008</v>
      </c>
      <c r="S65" s="212">
        <v>19912</v>
      </c>
      <c r="T65" s="212">
        <v>24104</v>
      </c>
      <c r="U65" s="212">
        <v>5878</v>
      </c>
      <c r="V65" s="212">
        <v>7507</v>
      </c>
      <c r="W65" s="212">
        <v>19800</v>
      </c>
      <c r="X65" s="212">
        <v>18219</v>
      </c>
      <c r="Y65" s="212">
        <v>6290</v>
      </c>
      <c r="Z65" s="212">
        <v>9432</v>
      </c>
      <c r="AA65" s="212">
        <v>9432</v>
      </c>
      <c r="AB65" s="235">
        <v>9432</v>
      </c>
    </row>
    <row r="66" spans="2:28" ht="16.5" customHeight="1" x14ac:dyDescent="0.3">
      <c r="B66" s="294"/>
      <c r="C66" s="243" t="s">
        <v>488</v>
      </c>
      <c r="D66" s="229">
        <v>27767</v>
      </c>
      <c r="E66" s="213">
        <v>39103</v>
      </c>
      <c r="F66" s="212">
        <v>28072</v>
      </c>
      <c r="G66" s="212">
        <v>27561</v>
      </c>
      <c r="H66" s="212">
        <v>27841</v>
      </c>
      <c r="I66" s="212">
        <v>27821</v>
      </c>
      <c r="J66" s="212">
        <v>27952</v>
      </c>
      <c r="K66" s="212">
        <v>27368</v>
      </c>
      <c r="L66" s="212">
        <v>28077</v>
      </c>
      <c r="M66" s="215">
        <v>38710</v>
      </c>
      <c r="N66" s="212">
        <v>23441</v>
      </c>
      <c r="O66" s="212">
        <v>16882</v>
      </c>
      <c r="P66" s="212">
        <v>22048</v>
      </c>
      <c r="Q66" s="212">
        <v>22048</v>
      </c>
      <c r="R66" s="212">
        <v>22048</v>
      </c>
      <c r="S66" s="212">
        <v>16112</v>
      </c>
      <c r="T66" s="212">
        <v>22048</v>
      </c>
      <c r="U66" s="212">
        <v>11858</v>
      </c>
      <c r="V66" s="212">
        <v>14336</v>
      </c>
      <c r="W66" s="212">
        <v>25000</v>
      </c>
      <c r="X66" s="212">
        <v>22041</v>
      </c>
      <c r="Y66" s="212">
        <v>12366</v>
      </c>
      <c r="Z66" s="212">
        <v>7632</v>
      </c>
      <c r="AA66" s="212">
        <v>7632</v>
      </c>
      <c r="AB66" s="235">
        <v>7632</v>
      </c>
    </row>
    <row r="67" spans="2:28" ht="16.5" customHeight="1" x14ac:dyDescent="0.3">
      <c r="B67" s="294"/>
      <c r="C67" s="243" t="s">
        <v>489</v>
      </c>
      <c r="D67" s="230">
        <v>38723</v>
      </c>
      <c r="E67" s="212">
        <v>26053</v>
      </c>
      <c r="F67" s="212">
        <v>25566</v>
      </c>
      <c r="G67" s="212">
        <v>25745</v>
      </c>
      <c r="H67" s="212">
        <v>25242</v>
      </c>
      <c r="I67" s="212">
        <v>25857</v>
      </c>
      <c r="J67" s="213">
        <v>38617</v>
      </c>
      <c r="K67" s="212">
        <v>25682</v>
      </c>
      <c r="L67" s="212">
        <v>25472</v>
      </c>
      <c r="M67" s="212">
        <v>25682</v>
      </c>
      <c r="N67" s="212">
        <v>22700</v>
      </c>
      <c r="O67" s="212">
        <v>17727</v>
      </c>
      <c r="P67" s="212">
        <v>34136</v>
      </c>
      <c r="Q67" s="212">
        <v>21084</v>
      </c>
      <c r="R67" s="212">
        <v>31124</v>
      </c>
      <c r="S67" s="212">
        <v>19076</v>
      </c>
      <c r="T67" s="212">
        <v>24096</v>
      </c>
      <c r="U67" s="212">
        <v>12923</v>
      </c>
      <c r="V67" s="212">
        <v>15900</v>
      </c>
      <c r="W67" s="212">
        <v>25106</v>
      </c>
      <c r="X67" s="212">
        <v>21714</v>
      </c>
      <c r="Y67" s="212">
        <v>13617</v>
      </c>
      <c r="Z67" s="212">
        <v>9036</v>
      </c>
      <c r="AA67" s="212">
        <v>9036</v>
      </c>
      <c r="AB67" s="235">
        <v>9036</v>
      </c>
    </row>
    <row r="68" spans="2:28" ht="16.5" customHeight="1" x14ac:dyDescent="0.3">
      <c r="B68" s="294"/>
      <c r="C68" s="243" t="s">
        <v>490</v>
      </c>
      <c r="D68" s="229">
        <v>25741</v>
      </c>
      <c r="E68" s="212">
        <v>26024</v>
      </c>
      <c r="F68" s="212">
        <v>25664</v>
      </c>
      <c r="G68" s="212">
        <v>26024</v>
      </c>
      <c r="H68" s="215">
        <v>36796</v>
      </c>
      <c r="I68" s="212">
        <v>25890</v>
      </c>
      <c r="J68" s="213">
        <v>26837</v>
      </c>
      <c r="K68" s="212">
        <v>25714</v>
      </c>
      <c r="L68" s="212">
        <v>26024</v>
      </c>
      <c r="M68" s="212">
        <v>26026</v>
      </c>
      <c r="N68" s="212">
        <v>21868</v>
      </c>
      <c r="O68" s="212">
        <v>17260</v>
      </c>
      <c r="P68" s="212">
        <v>23608</v>
      </c>
      <c r="Q68" s="212">
        <v>29964</v>
      </c>
      <c r="R68" s="212">
        <v>19068</v>
      </c>
      <c r="S68" s="212">
        <v>17252</v>
      </c>
      <c r="T68" s="212">
        <v>23608</v>
      </c>
      <c r="U68" s="212">
        <v>12727</v>
      </c>
      <c r="V68" s="212">
        <v>15568</v>
      </c>
      <c r="W68" s="212">
        <v>23864</v>
      </c>
      <c r="X68" s="212">
        <v>21084</v>
      </c>
      <c r="Y68" s="212">
        <v>13507</v>
      </c>
      <c r="Z68" s="212">
        <v>8172</v>
      </c>
      <c r="AA68" s="212">
        <v>8172</v>
      </c>
      <c r="AB68" s="235">
        <v>8172</v>
      </c>
    </row>
    <row r="69" spans="2:28" ht="16.5" customHeight="1" x14ac:dyDescent="0.3">
      <c r="B69" s="294"/>
      <c r="C69" s="243" t="s">
        <v>491</v>
      </c>
      <c r="D69" s="229">
        <v>26017</v>
      </c>
      <c r="E69" s="212">
        <v>26250</v>
      </c>
      <c r="F69" s="212">
        <v>26757</v>
      </c>
      <c r="G69" s="213">
        <v>38900</v>
      </c>
      <c r="H69" s="212">
        <v>26765</v>
      </c>
      <c r="I69" s="215">
        <v>39344</v>
      </c>
      <c r="J69" s="212">
        <v>26154</v>
      </c>
      <c r="K69" s="212">
        <v>26622</v>
      </c>
      <c r="L69" s="212">
        <v>26304</v>
      </c>
      <c r="M69" s="212">
        <v>26304</v>
      </c>
      <c r="N69" s="212">
        <v>22500</v>
      </c>
      <c r="O69" s="212">
        <v>17391</v>
      </c>
      <c r="P69" s="212">
        <v>22176</v>
      </c>
      <c r="Q69" s="212">
        <v>19404</v>
      </c>
      <c r="R69" s="212">
        <v>19404</v>
      </c>
      <c r="S69" s="212">
        <v>17556</v>
      </c>
      <c r="T69" s="212">
        <v>24024</v>
      </c>
      <c r="U69" s="212">
        <v>12869</v>
      </c>
      <c r="V69" s="212">
        <v>15636</v>
      </c>
      <c r="W69" s="212">
        <v>24038</v>
      </c>
      <c r="X69" s="212">
        <v>21395</v>
      </c>
      <c r="Y69" s="212">
        <v>13367</v>
      </c>
      <c r="Z69" s="212">
        <v>8316</v>
      </c>
      <c r="AA69" s="212">
        <v>8316</v>
      </c>
      <c r="AB69" s="235">
        <v>8316</v>
      </c>
    </row>
    <row r="70" spans="2:28" ht="16.5" customHeight="1" x14ac:dyDescent="0.3">
      <c r="B70" s="294"/>
      <c r="C70" s="243" t="s">
        <v>492</v>
      </c>
      <c r="D70" s="229">
        <v>26489</v>
      </c>
      <c r="E70" s="212">
        <v>26628</v>
      </c>
      <c r="F70" s="213">
        <v>38902</v>
      </c>
      <c r="G70" s="212">
        <v>26522</v>
      </c>
      <c r="H70" s="212">
        <v>37073</v>
      </c>
      <c r="I70" s="212">
        <v>26395</v>
      </c>
      <c r="J70" s="212">
        <v>26444</v>
      </c>
      <c r="K70" s="212">
        <v>26444</v>
      </c>
      <c r="L70" s="212">
        <v>26186</v>
      </c>
      <c r="M70" s="212">
        <v>26429</v>
      </c>
      <c r="N70" s="213">
        <v>28415</v>
      </c>
      <c r="O70" s="212">
        <v>18909</v>
      </c>
      <c r="P70" s="212">
        <v>21088</v>
      </c>
      <c r="Q70" s="212">
        <v>21088</v>
      </c>
      <c r="R70" s="212">
        <v>21088</v>
      </c>
      <c r="S70" s="212">
        <v>18584</v>
      </c>
      <c r="T70" s="212">
        <v>25048</v>
      </c>
      <c r="U70" s="212">
        <v>17447</v>
      </c>
      <c r="V70" s="212">
        <v>234331</v>
      </c>
      <c r="W70" s="212">
        <v>25111</v>
      </c>
      <c r="X70" s="212">
        <v>21111</v>
      </c>
      <c r="Y70" s="212">
        <v>17627</v>
      </c>
      <c r="Z70" s="212">
        <v>7272</v>
      </c>
      <c r="AA70" s="212">
        <v>7272</v>
      </c>
      <c r="AB70" s="235">
        <v>7272</v>
      </c>
    </row>
    <row r="71" spans="2:28" ht="16.5" customHeight="1" x14ac:dyDescent="0.3">
      <c r="B71" s="294"/>
      <c r="C71" s="243" t="s">
        <v>493</v>
      </c>
      <c r="D71" s="229">
        <v>25870</v>
      </c>
      <c r="E71" s="213">
        <v>38488</v>
      </c>
      <c r="F71" s="212">
        <v>26216</v>
      </c>
      <c r="G71" s="212">
        <v>25636</v>
      </c>
      <c r="H71" s="212">
        <v>26000</v>
      </c>
      <c r="I71" s="212">
        <v>25481</v>
      </c>
      <c r="J71" s="212">
        <v>24231</v>
      </c>
      <c r="K71" s="212">
        <v>25714</v>
      </c>
      <c r="L71" s="212">
        <v>25714</v>
      </c>
      <c r="M71" s="213">
        <v>38000</v>
      </c>
      <c r="N71" s="212">
        <v>22125</v>
      </c>
      <c r="O71" s="212">
        <v>16909</v>
      </c>
      <c r="P71" s="212">
        <v>23608</v>
      </c>
      <c r="Q71" s="212">
        <v>19068</v>
      </c>
      <c r="R71" s="212">
        <v>19068</v>
      </c>
      <c r="S71" s="212">
        <v>17252</v>
      </c>
      <c r="T71" s="212">
        <v>23608</v>
      </c>
      <c r="U71" s="212">
        <v>12791</v>
      </c>
      <c r="V71" s="212">
        <v>15385</v>
      </c>
      <c r="W71" s="212">
        <v>24118</v>
      </c>
      <c r="X71" s="212">
        <v>20776</v>
      </c>
      <c r="Y71" s="212">
        <v>13163</v>
      </c>
      <c r="Z71" s="212">
        <v>8172</v>
      </c>
      <c r="AA71" s="212">
        <v>8172</v>
      </c>
      <c r="AB71" s="235">
        <v>8172</v>
      </c>
    </row>
    <row r="72" spans="2:28" ht="16.5" customHeight="1" x14ac:dyDescent="0.3">
      <c r="B72" s="294"/>
      <c r="C72" s="243" t="s">
        <v>494</v>
      </c>
      <c r="D72" s="229">
        <v>26211</v>
      </c>
      <c r="E72" s="212">
        <v>26250</v>
      </c>
      <c r="F72" s="212">
        <v>26139</v>
      </c>
      <c r="G72" s="213">
        <v>37426</v>
      </c>
      <c r="H72" s="212">
        <v>25980</v>
      </c>
      <c r="I72" s="212">
        <v>25876</v>
      </c>
      <c r="J72" s="212">
        <v>25962</v>
      </c>
      <c r="K72" s="212">
        <v>26146</v>
      </c>
      <c r="L72" s="212">
        <v>26082</v>
      </c>
      <c r="M72" s="213">
        <v>37419</v>
      </c>
      <c r="N72" s="212">
        <v>22059</v>
      </c>
      <c r="O72" s="212">
        <v>17143</v>
      </c>
      <c r="P72" s="212">
        <v>23920</v>
      </c>
      <c r="Q72" s="212">
        <v>30360</v>
      </c>
      <c r="R72" s="212">
        <v>19320</v>
      </c>
      <c r="S72" s="212">
        <v>17480</v>
      </c>
      <c r="T72" s="212">
        <v>23920</v>
      </c>
      <c r="U72" s="212">
        <v>12903</v>
      </c>
      <c r="V72" s="212">
        <v>15729</v>
      </c>
      <c r="W72" s="212">
        <v>24000</v>
      </c>
      <c r="X72" s="212">
        <v>21121</v>
      </c>
      <c r="Y72" s="212">
        <v>13300</v>
      </c>
      <c r="Z72" s="212">
        <v>8280</v>
      </c>
      <c r="AA72" s="212">
        <v>8280</v>
      </c>
      <c r="AB72" s="235">
        <v>8280</v>
      </c>
    </row>
    <row r="73" spans="2:28" ht="17.25" customHeight="1" thickBot="1" x14ac:dyDescent="0.35">
      <c r="B73" s="295"/>
      <c r="C73" s="244" t="s">
        <v>495</v>
      </c>
      <c r="D73" s="236">
        <v>26019</v>
      </c>
      <c r="E73" s="237">
        <v>26170</v>
      </c>
      <c r="F73" s="238">
        <v>36939</v>
      </c>
      <c r="G73" s="237">
        <v>26122</v>
      </c>
      <c r="H73" s="237">
        <v>25847</v>
      </c>
      <c r="I73" s="237">
        <v>25938</v>
      </c>
      <c r="J73" s="237">
        <v>25926</v>
      </c>
      <c r="K73" s="238">
        <v>36698</v>
      </c>
      <c r="L73" s="237">
        <v>26000</v>
      </c>
      <c r="M73" s="238">
        <v>36837</v>
      </c>
      <c r="N73" s="239">
        <v>32500</v>
      </c>
      <c r="O73" s="237">
        <v>17609</v>
      </c>
      <c r="P73" s="237">
        <v>23188</v>
      </c>
      <c r="Q73" s="237">
        <v>19448</v>
      </c>
      <c r="R73" s="237">
        <v>19448</v>
      </c>
      <c r="S73" s="237">
        <v>17204</v>
      </c>
      <c r="T73" s="237">
        <v>23188</v>
      </c>
      <c r="U73" s="237">
        <v>12391</v>
      </c>
      <c r="V73" s="237">
        <v>14906</v>
      </c>
      <c r="W73" s="237">
        <v>23947</v>
      </c>
      <c r="X73" s="237">
        <v>21771</v>
      </c>
      <c r="Y73" s="237">
        <v>12778</v>
      </c>
      <c r="Z73" s="237">
        <v>8228</v>
      </c>
      <c r="AA73" s="237">
        <v>8228</v>
      </c>
      <c r="AB73" s="240">
        <v>14960</v>
      </c>
    </row>
    <row r="74" spans="2:28" ht="17.25" thickBot="1" x14ac:dyDescent="0.35">
      <c r="B74" s="299" t="s">
        <v>33</v>
      </c>
      <c r="C74" s="245" t="s">
        <v>43</v>
      </c>
      <c r="D74" s="223" t="s">
        <v>46</v>
      </c>
      <c r="E74" s="223" t="s">
        <v>47</v>
      </c>
      <c r="F74" s="223" t="s">
        <v>49</v>
      </c>
      <c r="G74" s="223" t="s">
        <v>455</v>
      </c>
      <c r="H74" s="223" t="s">
        <v>50</v>
      </c>
      <c r="I74" s="223" t="s">
        <v>51</v>
      </c>
      <c r="J74" s="223" t="s">
        <v>52</v>
      </c>
      <c r="K74" s="223" t="s">
        <v>53</v>
      </c>
      <c r="L74" s="223" t="s">
        <v>55</v>
      </c>
      <c r="M74" s="223" t="s">
        <v>54</v>
      </c>
      <c r="N74" s="223" t="s">
        <v>442</v>
      </c>
      <c r="O74" s="223" t="s">
        <v>443</v>
      </c>
      <c r="P74" s="223" t="s">
        <v>444</v>
      </c>
      <c r="Q74" s="223" t="s">
        <v>445</v>
      </c>
      <c r="R74" s="223" t="s">
        <v>446</v>
      </c>
      <c r="S74" s="223" t="s">
        <v>447</v>
      </c>
      <c r="T74" s="223" t="s">
        <v>448</v>
      </c>
      <c r="U74" s="223" t="s">
        <v>1181</v>
      </c>
      <c r="V74" s="223" t="s">
        <v>1182</v>
      </c>
      <c r="W74" s="223" t="s">
        <v>450</v>
      </c>
      <c r="X74" s="223" t="s">
        <v>451</v>
      </c>
      <c r="Y74" s="223" t="s">
        <v>456</v>
      </c>
      <c r="Z74" s="223" t="s">
        <v>452</v>
      </c>
      <c r="AA74" s="223" t="s">
        <v>453</v>
      </c>
      <c r="AB74" s="224" t="s">
        <v>454</v>
      </c>
    </row>
    <row r="75" spans="2:28" ht="16.5" customHeight="1" x14ac:dyDescent="0.3">
      <c r="B75" s="300"/>
      <c r="C75" s="247" t="s">
        <v>496</v>
      </c>
      <c r="D75" s="231">
        <v>38308</v>
      </c>
      <c r="E75" s="232">
        <v>30154</v>
      </c>
      <c r="F75" s="232">
        <v>29346</v>
      </c>
      <c r="G75" s="233">
        <v>37273</v>
      </c>
      <c r="H75" s="232">
        <v>29300</v>
      </c>
      <c r="I75" s="232">
        <v>29247</v>
      </c>
      <c r="J75" s="232">
        <v>29620</v>
      </c>
      <c r="K75" s="232">
        <v>29861</v>
      </c>
      <c r="L75" s="232">
        <v>0</v>
      </c>
      <c r="M75" s="232">
        <v>0</v>
      </c>
      <c r="N75" s="232">
        <v>0</v>
      </c>
      <c r="O75" s="232">
        <v>18817</v>
      </c>
      <c r="P75" s="232">
        <v>24440</v>
      </c>
      <c r="Q75" s="232">
        <v>0</v>
      </c>
      <c r="R75" s="232">
        <v>0</v>
      </c>
      <c r="S75" s="232">
        <v>0</v>
      </c>
      <c r="T75" s="232">
        <v>38540</v>
      </c>
      <c r="U75" s="232">
        <v>13333</v>
      </c>
      <c r="V75" s="232">
        <v>16203</v>
      </c>
      <c r="W75" s="232">
        <v>24651</v>
      </c>
      <c r="X75" s="232">
        <v>21720</v>
      </c>
      <c r="Y75" s="232">
        <v>13696</v>
      </c>
      <c r="Z75" s="232">
        <v>10340</v>
      </c>
      <c r="AA75" s="232">
        <v>0</v>
      </c>
      <c r="AB75" s="234">
        <v>0</v>
      </c>
    </row>
    <row r="76" spans="2:28" ht="16.5" customHeight="1" x14ac:dyDescent="0.3">
      <c r="B76" s="300"/>
      <c r="C76" s="248" t="s">
        <v>497</v>
      </c>
      <c r="D76" s="229">
        <v>27119</v>
      </c>
      <c r="E76" s="212">
        <v>27340</v>
      </c>
      <c r="F76" s="212">
        <v>27340</v>
      </c>
      <c r="G76" s="212">
        <v>27170</v>
      </c>
      <c r="H76" s="212">
        <v>27170</v>
      </c>
      <c r="I76" s="212">
        <v>26964</v>
      </c>
      <c r="J76" s="213">
        <v>37400</v>
      </c>
      <c r="K76" s="212">
        <v>27200</v>
      </c>
      <c r="L76" s="212">
        <v>27054</v>
      </c>
      <c r="M76" s="212">
        <v>27200</v>
      </c>
      <c r="N76" s="212">
        <v>22273</v>
      </c>
      <c r="O76" s="212">
        <v>19043</v>
      </c>
      <c r="P76" s="212">
        <v>21948</v>
      </c>
      <c r="Q76" s="212">
        <v>18408</v>
      </c>
      <c r="R76" s="212">
        <v>18408</v>
      </c>
      <c r="S76" s="212">
        <v>16284</v>
      </c>
      <c r="T76" s="212">
        <v>21948</v>
      </c>
      <c r="U76" s="212">
        <v>11694</v>
      </c>
      <c r="V76" s="212">
        <v>14255</v>
      </c>
      <c r="W76" s="212">
        <v>25143</v>
      </c>
      <c r="X76" s="212">
        <v>20732</v>
      </c>
      <c r="Y76" s="212">
        <v>12159</v>
      </c>
      <c r="Z76" s="212">
        <v>10620</v>
      </c>
      <c r="AA76" s="212">
        <v>10620</v>
      </c>
      <c r="AB76" s="235">
        <v>7788</v>
      </c>
    </row>
    <row r="77" spans="2:28" ht="16.5" customHeight="1" x14ac:dyDescent="0.3">
      <c r="B77" s="300"/>
      <c r="C77" s="248" t="s">
        <v>498</v>
      </c>
      <c r="D77" s="229">
        <v>2358</v>
      </c>
      <c r="E77" s="212">
        <v>2323</v>
      </c>
      <c r="F77" s="212">
        <v>2563</v>
      </c>
      <c r="G77" s="212">
        <v>2422</v>
      </c>
      <c r="H77" s="212">
        <v>2240</v>
      </c>
      <c r="I77" s="212">
        <v>2110</v>
      </c>
      <c r="J77" s="212">
        <v>2240</v>
      </c>
      <c r="K77" s="212">
        <v>2344</v>
      </c>
      <c r="L77" s="212">
        <v>2475</v>
      </c>
      <c r="M77" s="212">
        <v>2475</v>
      </c>
      <c r="N77" s="212">
        <v>25300</v>
      </c>
      <c r="O77" s="213">
        <v>11158</v>
      </c>
      <c r="P77" s="212">
        <v>13860</v>
      </c>
      <c r="Q77" s="212">
        <v>7260</v>
      </c>
      <c r="R77" s="212">
        <v>7260</v>
      </c>
      <c r="S77" s="212">
        <v>3960</v>
      </c>
      <c r="T77" s="212">
        <v>3960</v>
      </c>
      <c r="U77" s="212">
        <v>4304</v>
      </c>
      <c r="V77" s="212">
        <v>5356</v>
      </c>
      <c r="W77" s="212">
        <v>17200</v>
      </c>
      <c r="X77" s="212">
        <v>9274</v>
      </c>
      <c r="Y77" s="212">
        <v>4488</v>
      </c>
      <c r="Z77" s="212">
        <v>12540</v>
      </c>
      <c r="AA77" s="212">
        <v>12540</v>
      </c>
      <c r="AB77" s="235">
        <v>3960</v>
      </c>
    </row>
    <row r="78" spans="2:28" ht="16.5" customHeight="1" x14ac:dyDescent="0.3">
      <c r="B78" s="300"/>
      <c r="C78" s="248" t="s">
        <v>22</v>
      </c>
      <c r="D78" s="229">
        <v>29200</v>
      </c>
      <c r="E78" s="212">
        <v>29318</v>
      </c>
      <c r="F78" s="212">
        <v>29151</v>
      </c>
      <c r="G78" s="212">
        <v>29107</v>
      </c>
      <c r="H78" s="212">
        <v>29318</v>
      </c>
      <c r="I78" s="213">
        <v>39100</v>
      </c>
      <c r="J78" s="212">
        <v>29100</v>
      </c>
      <c r="K78" s="212">
        <v>29149</v>
      </c>
      <c r="L78" s="212">
        <v>29318</v>
      </c>
      <c r="M78" s="212">
        <v>29390</v>
      </c>
      <c r="N78" s="212">
        <v>22105</v>
      </c>
      <c r="O78" s="212">
        <v>16525</v>
      </c>
      <c r="P78" s="212">
        <v>22852</v>
      </c>
      <c r="Q78" s="212">
        <v>20488</v>
      </c>
      <c r="R78" s="212">
        <v>20488</v>
      </c>
      <c r="S78" s="212">
        <v>18124</v>
      </c>
      <c r="T78" s="213">
        <v>40188</v>
      </c>
      <c r="U78" s="212">
        <v>11875</v>
      </c>
      <c r="V78" s="212">
        <v>14300</v>
      </c>
      <c r="W78" s="213">
        <v>25455</v>
      </c>
      <c r="X78" s="212">
        <v>20789</v>
      </c>
      <c r="Y78" s="212">
        <v>12170</v>
      </c>
      <c r="Z78" s="212">
        <v>9456</v>
      </c>
      <c r="AA78" s="212">
        <v>9456</v>
      </c>
      <c r="AB78" s="235">
        <v>9456</v>
      </c>
    </row>
    <row r="79" spans="2:28" ht="16.5" customHeight="1" x14ac:dyDescent="0.3">
      <c r="B79" s="300"/>
      <c r="C79" s="248" t="s">
        <v>20</v>
      </c>
      <c r="D79" s="229">
        <v>11273</v>
      </c>
      <c r="E79" s="212">
        <v>11217</v>
      </c>
      <c r="F79" s="212">
        <v>11963</v>
      </c>
      <c r="G79" s="212">
        <v>11579</v>
      </c>
      <c r="H79" s="212">
        <v>11300</v>
      </c>
      <c r="I79" s="212">
        <v>11341</v>
      </c>
      <c r="J79" s="212">
        <v>11659</v>
      </c>
      <c r="K79" s="212">
        <v>10960</v>
      </c>
      <c r="L79" s="212">
        <v>11238</v>
      </c>
      <c r="M79" s="212">
        <v>11474</v>
      </c>
      <c r="N79" s="212">
        <v>4339</v>
      </c>
      <c r="O79" s="212">
        <v>3910</v>
      </c>
      <c r="P79" s="212">
        <v>2696</v>
      </c>
      <c r="Q79" s="212">
        <v>2696</v>
      </c>
      <c r="R79" s="212">
        <v>2696</v>
      </c>
      <c r="S79" s="213">
        <v>35048</v>
      </c>
      <c r="T79" s="212">
        <v>2696</v>
      </c>
      <c r="U79" s="212">
        <v>3547</v>
      </c>
      <c r="V79" s="212">
        <v>3981</v>
      </c>
      <c r="W79" s="212">
        <v>4367</v>
      </c>
      <c r="X79" s="213">
        <v>22947</v>
      </c>
      <c r="Y79" s="212">
        <v>4116</v>
      </c>
      <c r="Z79" s="212">
        <v>2696</v>
      </c>
      <c r="AA79" s="212">
        <v>2696</v>
      </c>
      <c r="AB79" s="235">
        <v>2696</v>
      </c>
    </row>
    <row r="80" spans="2:28" ht="16.5" customHeight="1" x14ac:dyDescent="0.3">
      <c r="B80" s="300"/>
      <c r="C80" s="248" t="s">
        <v>64</v>
      </c>
      <c r="D80" s="229">
        <v>28661</v>
      </c>
      <c r="E80" s="212">
        <v>28800</v>
      </c>
      <c r="F80" s="212">
        <v>29500</v>
      </c>
      <c r="G80" s="213">
        <v>37460</v>
      </c>
      <c r="H80" s="212">
        <v>28611</v>
      </c>
      <c r="I80" s="212">
        <v>28696</v>
      </c>
      <c r="J80" s="212">
        <v>29079</v>
      </c>
      <c r="K80" s="212">
        <v>29265</v>
      </c>
      <c r="L80" s="212">
        <v>28611</v>
      </c>
      <c r="M80" s="212">
        <v>28700</v>
      </c>
      <c r="N80" s="212">
        <v>20556</v>
      </c>
      <c r="O80" s="212">
        <v>17368</v>
      </c>
      <c r="P80" s="212">
        <v>21692</v>
      </c>
      <c r="Q80" s="212">
        <v>19448</v>
      </c>
      <c r="R80" s="212">
        <v>19448</v>
      </c>
      <c r="S80" s="212">
        <v>17204</v>
      </c>
      <c r="T80" s="212">
        <v>23188</v>
      </c>
      <c r="U80" s="212">
        <v>12500</v>
      </c>
      <c r="V80" s="212">
        <v>14773</v>
      </c>
      <c r="W80" s="212">
        <v>21974</v>
      </c>
      <c r="X80" s="212">
        <v>24048</v>
      </c>
      <c r="Y80" s="212">
        <v>12700</v>
      </c>
      <c r="Z80" s="212">
        <v>10472</v>
      </c>
      <c r="AA80" s="212">
        <v>10472</v>
      </c>
      <c r="AB80" s="235">
        <v>8228</v>
      </c>
    </row>
    <row r="81" spans="2:28" ht="16.5" customHeight="1" x14ac:dyDescent="0.3">
      <c r="B81" s="300"/>
      <c r="C81" s="248" t="s">
        <v>499</v>
      </c>
      <c r="D81" s="229">
        <v>27875</v>
      </c>
      <c r="E81" s="213">
        <v>37612</v>
      </c>
      <c r="F81" s="212">
        <v>27455</v>
      </c>
      <c r="G81" s="212">
        <v>27875</v>
      </c>
      <c r="H81" s="212">
        <v>27500</v>
      </c>
      <c r="I81" s="215">
        <v>37973</v>
      </c>
      <c r="J81" s="212">
        <v>27453</v>
      </c>
      <c r="K81" s="212">
        <v>27750</v>
      </c>
      <c r="L81" s="212">
        <v>27609</v>
      </c>
      <c r="M81" s="212">
        <v>27551</v>
      </c>
      <c r="N81" s="212">
        <v>22391</v>
      </c>
      <c r="O81" s="212">
        <v>16500</v>
      </c>
      <c r="P81" s="212">
        <v>22196</v>
      </c>
      <c r="Q81" s="212">
        <v>29356</v>
      </c>
      <c r="R81" s="212">
        <v>18616</v>
      </c>
      <c r="S81" s="212">
        <v>16468</v>
      </c>
      <c r="T81" s="212">
        <v>22196</v>
      </c>
      <c r="U81" s="212">
        <v>11988</v>
      </c>
      <c r="V81" s="212">
        <v>14286</v>
      </c>
      <c r="W81" s="213">
        <v>24922</v>
      </c>
      <c r="X81" s="212">
        <v>20816</v>
      </c>
      <c r="Y81" s="212">
        <v>12326</v>
      </c>
      <c r="Z81" s="212">
        <v>15036</v>
      </c>
      <c r="AA81" s="212">
        <v>10024</v>
      </c>
      <c r="AB81" s="235">
        <v>7876</v>
      </c>
    </row>
    <row r="82" spans="2:28" ht="16.5" customHeight="1" x14ac:dyDescent="0.3">
      <c r="B82" s="300"/>
      <c r="C82" s="248" t="s">
        <v>500</v>
      </c>
      <c r="D82" s="229">
        <v>29457</v>
      </c>
      <c r="E82" s="212">
        <v>29457</v>
      </c>
      <c r="F82" s="213">
        <v>37500</v>
      </c>
      <c r="G82" s="212">
        <v>29182</v>
      </c>
      <c r="H82" s="212">
        <v>29091</v>
      </c>
      <c r="I82" s="212">
        <v>29130</v>
      </c>
      <c r="J82" s="212">
        <v>29853</v>
      </c>
      <c r="K82" s="212">
        <v>29091</v>
      </c>
      <c r="L82" s="212">
        <v>29595</v>
      </c>
      <c r="M82" s="213">
        <v>37143</v>
      </c>
      <c r="N82" s="212">
        <v>22891</v>
      </c>
      <c r="O82" s="212">
        <v>18088</v>
      </c>
      <c r="P82" s="212">
        <v>34440</v>
      </c>
      <c r="Q82" s="212">
        <v>21840</v>
      </c>
      <c r="R82" s="212">
        <v>21840</v>
      </c>
      <c r="S82" s="212">
        <v>19320</v>
      </c>
      <c r="T82" s="212">
        <v>23520</v>
      </c>
      <c r="U82" s="212">
        <v>16512</v>
      </c>
      <c r="V82" s="212">
        <v>24388</v>
      </c>
      <c r="W82" s="212">
        <v>24423</v>
      </c>
      <c r="X82" s="212">
        <v>21837</v>
      </c>
      <c r="Y82" s="212">
        <v>16977</v>
      </c>
      <c r="Z82" s="212">
        <v>10080</v>
      </c>
      <c r="AA82" s="212">
        <v>10080</v>
      </c>
      <c r="AB82" s="235">
        <v>10080</v>
      </c>
    </row>
    <row r="83" spans="2:28" ht="16.5" customHeight="1" x14ac:dyDescent="0.3">
      <c r="B83" s="300"/>
      <c r="C83" s="248" t="s">
        <v>501</v>
      </c>
      <c r="D83" s="229">
        <v>28684</v>
      </c>
      <c r="E83" s="212">
        <v>28523</v>
      </c>
      <c r="F83" s="212">
        <v>31714</v>
      </c>
      <c r="G83" s="212">
        <v>31300</v>
      </c>
      <c r="H83" s="212">
        <v>31463</v>
      </c>
      <c r="I83" s="212">
        <v>30943</v>
      </c>
      <c r="J83" s="212">
        <v>31132</v>
      </c>
      <c r="K83" s="212">
        <v>31277</v>
      </c>
      <c r="L83" s="213">
        <v>37571</v>
      </c>
      <c r="M83" s="212">
        <v>31579</v>
      </c>
      <c r="N83" s="212">
        <v>22321</v>
      </c>
      <c r="O83" s="212">
        <v>17000</v>
      </c>
      <c r="P83" s="212">
        <v>21112</v>
      </c>
      <c r="Q83" s="212">
        <v>21112</v>
      </c>
      <c r="R83" s="212">
        <v>21112</v>
      </c>
      <c r="S83" s="212">
        <v>18676</v>
      </c>
      <c r="T83" s="212">
        <v>22736</v>
      </c>
      <c r="U83" s="212">
        <v>12317</v>
      </c>
      <c r="V83" s="212">
        <v>15000</v>
      </c>
      <c r="W83" s="212">
        <v>25227</v>
      </c>
      <c r="X83" s="212">
        <v>21170</v>
      </c>
      <c r="Y83" s="212">
        <v>12805</v>
      </c>
      <c r="Z83" s="212">
        <v>9744</v>
      </c>
      <c r="AA83" s="212">
        <v>11368</v>
      </c>
      <c r="AB83" s="235">
        <v>9744</v>
      </c>
    </row>
    <row r="84" spans="2:28" ht="16.5" customHeight="1" x14ac:dyDescent="0.3">
      <c r="B84" s="300"/>
      <c r="C84" s="248" t="s">
        <v>502</v>
      </c>
      <c r="D84" s="229">
        <v>30761</v>
      </c>
      <c r="E84" s="213">
        <v>37738</v>
      </c>
      <c r="F84" s="213">
        <v>38088</v>
      </c>
      <c r="G84" s="212">
        <v>30536</v>
      </c>
      <c r="H84" s="212">
        <v>30600</v>
      </c>
      <c r="I84" s="212">
        <v>30658</v>
      </c>
      <c r="J84" s="212">
        <v>30600</v>
      </c>
      <c r="K84" s="212">
        <v>30600</v>
      </c>
      <c r="L84" s="212">
        <v>30921</v>
      </c>
      <c r="M84" s="212">
        <v>30833</v>
      </c>
      <c r="N84" s="212">
        <v>22143</v>
      </c>
      <c r="O84" s="212">
        <v>16974</v>
      </c>
      <c r="P84" s="212">
        <v>24676</v>
      </c>
      <c r="Q84" s="212">
        <v>20696</v>
      </c>
      <c r="R84" s="212">
        <v>20696</v>
      </c>
      <c r="S84" s="212">
        <v>18308</v>
      </c>
      <c r="T84" s="212">
        <v>22288</v>
      </c>
      <c r="U84" s="212">
        <v>15882</v>
      </c>
      <c r="V84" s="212">
        <v>20921</v>
      </c>
      <c r="W84" s="212">
        <v>26029</v>
      </c>
      <c r="X84" s="212">
        <v>20921</v>
      </c>
      <c r="Y84" s="212">
        <v>15833</v>
      </c>
      <c r="Z84" s="212">
        <v>9552</v>
      </c>
      <c r="AA84" s="212">
        <v>9552</v>
      </c>
      <c r="AB84" s="235">
        <v>9552</v>
      </c>
    </row>
    <row r="85" spans="2:28" ht="16.5" customHeight="1" x14ac:dyDescent="0.3">
      <c r="B85" s="300"/>
      <c r="C85" s="248" t="s">
        <v>503</v>
      </c>
      <c r="D85" s="229">
        <v>30102</v>
      </c>
      <c r="E85" s="212">
        <v>30349</v>
      </c>
      <c r="F85" s="212">
        <v>30102</v>
      </c>
      <c r="G85" s="212">
        <v>30102</v>
      </c>
      <c r="H85" s="213">
        <v>37209</v>
      </c>
      <c r="I85" s="212">
        <v>29891</v>
      </c>
      <c r="J85" s="212">
        <v>30000</v>
      </c>
      <c r="K85" s="212">
        <v>29828</v>
      </c>
      <c r="L85" s="212">
        <v>35854</v>
      </c>
      <c r="M85" s="212">
        <v>30405</v>
      </c>
      <c r="N85" s="212">
        <v>22750</v>
      </c>
      <c r="O85" s="212">
        <v>17091</v>
      </c>
      <c r="P85" s="212">
        <v>21112</v>
      </c>
      <c r="Q85" s="212">
        <v>21112</v>
      </c>
      <c r="R85" s="212">
        <v>21112</v>
      </c>
      <c r="S85" s="212">
        <v>18676</v>
      </c>
      <c r="T85" s="212">
        <v>22736</v>
      </c>
      <c r="U85" s="212">
        <v>12388</v>
      </c>
      <c r="V85" s="212">
        <v>15147</v>
      </c>
      <c r="W85" s="212">
        <v>25000</v>
      </c>
      <c r="X85" s="212">
        <v>21122</v>
      </c>
      <c r="Y85" s="212">
        <v>12545</v>
      </c>
      <c r="Z85" s="212">
        <v>9744</v>
      </c>
      <c r="AA85" s="212">
        <v>9744</v>
      </c>
      <c r="AB85" s="235">
        <v>9744</v>
      </c>
    </row>
    <row r="86" spans="2:28" ht="16.5" customHeight="1" x14ac:dyDescent="0.3">
      <c r="B86" s="300"/>
      <c r="C86" s="248" t="s">
        <v>504</v>
      </c>
      <c r="D86" s="229">
        <v>30506</v>
      </c>
      <c r="E86" s="212">
        <v>30200</v>
      </c>
      <c r="F86" s="212">
        <v>29917</v>
      </c>
      <c r="G86" s="212">
        <v>30704</v>
      </c>
      <c r="H86" s="212">
        <v>30215</v>
      </c>
      <c r="I86" s="212">
        <v>28750</v>
      </c>
      <c r="J86" s="212">
        <v>30100</v>
      </c>
      <c r="K86" s="213">
        <v>37209</v>
      </c>
      <c r="L86" s="212">
        <v>29840</v>
      </c>
      <c r="M86" s="212">
        <v>30556</v>
      </c>
      <c r="N86" s="212">
        <v>22982</v>
      </c>
      <c r="O86" s="212">
        <v>18065</v>
      </c>
      <c r="P86" s="212">
        <v>23136</v>
      </c>
      <c r="Q86" s="212">
        <v>29884</v>
      </c>
      <c r="R86" s="212">
        <v>29884</v>
      </c>
      <c r="S86" s="212">
        <v>18316</v>
      </c>
      <c r="T86" s="212">
        <v>22172</v>
      </c>
      <c r="U86" s="212">
        <v>12375</v>
      </c>
      <c r="V86" s="212">
        <v>14731</v>
      </c>
      <c r="W86" s="212">
        <v>25349</v>
      </c>
      <c r="X86" s="212">
        <v>22000</v>
      </c>
      <c r="Y86" s="212">
        <v>12903</v>
      </c>
      <c r="Z86" s="212">
        <v>8676</v>
      </c>
      <c r="AA86" s="212">
        <v>8676</v>
      </c>
      <c r="AB86" s="235">
        <v>8676</v>
      </c>
    </row>
    <row r="87" spans="2:28" ht="16.5" customHeight="1" x14ac:dyDescent="0.3">
      <c r="B87" s="300"/>
      <c r="C87" s="248" t="s">
        <v>505</v>
      </c>
      <c r="D87" s="229">
        <v>30781</v>
      </c>
      <c r="E87" s="212">
        <v>30244</v>
      </c>
      <c r="F87" s="212">
        <v>29606</v>
      </c>
      <c r="G87" s="212">
        <v>29739</v>
      </c>
      <c r="H87" s="213">
        <v>39219</v>
      </c>
      <c r="I87" s="212">
        <v>19400</v>
      </c>
      <c r="J87" s="212">
        <v>30588</v>
      </c>
      <c r="K87" s="212">
        <v>30122</v>
      </c>
      <c r="L87" s="212">
        <v>29720</v>
      </c>
      <c r="M87" s="212">
        <v>30411</v>
      </c>
      <c r="N87" s="212">
        <v>22813</v>
      </c>
      <c r="O87" s="212">
        <v>21099</v>
      </c>
      <c r="P87" s="212">
        <v>22680</v>
      </c>
      <c r="Q87" s="212">
        <v>22680</v>
      </c>
      <c r="R87" s="212">
        <v>22680</v>
      </c>
      <c r="S87" s="212">
        <v>18360</v>
      </c>
      <c r="T87" s="212">
        <v>22680</v>
      </c>
      <c r="U87" s="212">
        <v>12458</v>
      </c>
      <c r="V87" s="212">
        <v>15046</v>
      </c>
      <c r="W87" s="212">
        <v>18049</v>
      </c>
      <c r="X87" s="212">
        <v>11695</v>
      </c>
      <c r="Y87" s="212">
        <v>12844</v>
      </c>
      <c r="Z87" s="212">
        <v>9720</v>
      </c>
      <c r="AA87" s="212">
        <v>9720</v>
      </c>
      <c r="AB87" s="235">
        <v>15120</v>
      </c>
    </row>
    <row r="88" spans="2:28" ht="16.5" customHeight="1" x14ac:dyDescent="0.3">
      <c r="B88" s="300"/>
      <c r="C88" s="248" t="s">
        <v>506</v>
      </c>
      <c r="D88" s="229">
        <v>29359</v>
      </c>
      <c r="E88" s="212">
        <v>29268</v>
      </c>
      <c r="F88" s="212">
        <v>28852</v>
      </c>
      <c r="G88" s="212">
        <v>29359</v>
      </c>
      <c r="H88" s="212">
        <v>29186</v>
      </c>
      <c r="I88" s="212">
        <v>26000</v>
      </c>
      <c r="J88" s="212">
        <v>28922</v>
      </c>
      <c r="K88" s="212">
        <v>29043</v>
      </c>
      <c r="L88" s="212">
        <v>28818</v>
      </c>
      <c r="M88" s="213">
        <v>37797</v>
      </c>
      <c r="N88" s="212">
        <v>22807</v>
      </c>
      <c r="O88" s="212">
        <v>17553</v>
      </c>
      <c r="P88" s="212">
        <v>21632</v>
      </c>
      <c r="Q88" s="212">
        <v>21632</v>
      </c>
      <c r="R88" s="212">
        <v>21632</v>
      </c>
      <c r="S88" s="212">
        <v>19136</v>
      </c>
      <c r="T88" s="212">
        <v>21632</v>
      </c>
      <c r="U88" s="212">
        <v>11735</v>
      </c>
      <c r="V88" s="212">
        <v>14222</v>
      </c>
      <c r="W88" s="212">
        <v>24333</v>
      </c>
      <c r="X88" s="212">
        <v>21744</v>
      </c>
      <c r="Y88" s="212">
        <v>11981</v>
      </c>
      <c r="Z88" s="212">
        <v>9984</v>
      </c>
      <c r="AA88" s="212">
        <v>9984</v>
      </c>
      <c r="AB88" s="235">
        <v>14976</v>
      </c>
    </row>
    <row r="89" spans="2:28" ht="16.5" customHeight="1" x14ac:dyDescent="0.3">
      <c r="B89" s="300"/>
      <c r="C89" s="248" t="s">
        <v>507</v>
      </c>
      <c r="D89" s="229">
        <v>30714</v>
      </c>
      <c r="E89" s="212">
        <v>30952</v>
      </c>
      <c r="F89" s="213">
        <v>37815</v>
      </c>
      <c r="G89" s="212">
        <v>30397</v>
      </c>
      <c r="H89" s="212">
        <v>31143</v>
      </c>
      <c r="I89" s="212">
        <v>30408</v>
      </c>
      <c r="J89" s="212">
        <v>30571</v>
      </c>
      <c r="K89" s="212">
        <v>30336</v>
      </c>
      <c r="L89" s="212">
        <v>38214</v>
      </c>
      <c r="M89" s="212">
        <v>31039</v>
      </c>
      <c r="N89" s="212">
        <v>23036</v>
      </c>
      <c r="O89" s="212">
        <v>17937</v>
      </c>
      <c r="P89" s="212">
        <v>24672</v>
      </c>
      <c r="Q89" s="212">
        <v>21588</v>
      </c>
      <c r="R89" s="212">
        <v>29812</v>
      </c>
      <c r="S89" s="212">
        <v>19532</v>
      </c>
      <c r="T89" s="212">
        <v>23644</v>
      </c>
      <c r="U89" s="212">
        <v>12500</v>
      </c>
      <c r="V89" s="212">
        <v>15974</v>
      </c>
      <c r="W89" s="213">
        <v>30429</v>
      </c>
      <c r="X89" s="212">
        <v>23810</v>
      </c>
      <c r="Y89" s="212">
        <v>13214</v>
      </c>
      <c r="Z89" s="212">
        <v>9252</v>
      </c>
      <c r="AA89" s="212">
        <v>9252</v>
      </c>
      <c r="AB89" s="235">
        <v>9252</v>
      </c>
    </row>
    <row r="90" spans="2:28" ht="16.5" customHeight="1" x14ac:dyDescent="0.3">
      <c r="B90" s="300"/>
      <c r="C90" s="248" t="s">
        <v>508</v>
      </c>
      <c r="D90" s="230">
        <v>36735</v>
      </c>
      <c r="E90" s="212">
        <v>27232</v>
      </c>
      <c r="F90" s="212">
        <v>27792</v>
      </c>
      <c r="G90" s="212">
        <v>28673</v>
      </c>
      <c r="H90" s="212">
        <v>28476</v>
      </c>
      <c r="I90" s="212">
        <v>28462</v>
      </c>
      <c r="J90" s="213">
        <v>39000</v>
      </c>
      <c r="K90" s="212">
        <v>28571</v>
      </c>
      <c r="L90" s="212">
        <v>29143</v>
      </c>
      <c r="M90" s="212">
        <v>28810</v>
      </c>
      <c r="N90" s="212">
        <v>21875</v>
      </c>
      <c r="O90" s="212">
        <v>17262</v>
      </c>
      <c r="P90" s="212">
        <v>23816</v>
      </c>
      <c r="Q90" s="212">
        <v>21068</v>
      </c>
      <c r="R90" s="212">
        <v>21068</v>
      </c>
      <c r="S90" s="212">
        <v>19236</v>
      </c>
      <c r="T90" s="212">
        <v>23816</v>
      </c>
      <c r="U90" s="212">
        <v>13238</v>
      </c>
      <c r="V90" s="212">
        <v>16032</v>
      </c>
      <c r="W90" s="212">
        <v>26633</v>
      </c>
      <c r="X90" s="212">
        <v>21048</v>
      </c>
      <c r="Y90" s="212">
        <v>13407</v>
      </c>
      <c r="Z90" s="212">
        <v>10992</v>
      </c>
      <c r="AA90" s="212">
        <v>10992</v>
      </c>
      <c r="AB90" s="235">
        <v>10992</v>
      </c>
    </row>
    <row r="91" spans="2:28" ht="16.5" customHeight="1" x14ac:dyDescent="0.3">
      <c r="B91" s="300"/>
      <c r="C91" s="248" t="s">
        <v>509</v>
      </c>
      <c r="D91" s="229">
        <v>11100</v>
      </c>
      <c r="E91" s="212">
        <v>11100</v>
      </c>
      <c r="F91" s="212">
        <v>10720</v>
      </c>
      <c r="G91" s="212">
        <v>12175</v>
      </c>
      <c r="H91" s="212">
        <v>11579</v>
      </c>
      <c r="I91" s="213">
        <v>44200</v>
      </c>
      <c r="J91" s="212">
        <v>11778</v>
      </c>
      <c r="K91" s="212">
        <v>11500</v>
      </c>
      <c r="L91" s="212">
        <v>44167</v>
      </c>
      <c r="M91" s="212">
        <v>31681</v>
      </c>
      <c r="N91" s="212">
        <v>4768</v>
      </c>
      <c r="O91" s="212">
        <v>4288</v>
      </c>
      <c r="P91" s="212">
        <v>2744</v>
      </c>
      <c r="Q91" s="212">
        <v>2744</v>
      </c>
      <c r="R91" s="212">
        <v>2744</v>
      </c>
      <c r="S91" s="212">
        <v>2744</v>
      </c>
      <c r="T91" s="212">
        <v>2744</v>
      </c>
      <c r="U91" s="212">
        <v>3524</v>
      </c>
      <c r="V91" s="212">
        <v>3956</v>
      </c>
      <c r="W91" s="212">
        <v>4518</v>
      </c>
      <c r="X91" s="212">
        <v>3939</v>
      </c>
      <c r="Y91" s="212">
        <v>4353</v>
      </c>
      <c r="Z91" s="212">
        <v>2744</v>
      </c>
      <c r="AA91" s="212">
        <v>2744</v>
      </c>
      <c r="AB91" s="235">
        <v>2744</v>
      </c>
    </row>
    <row r="92" spans="2:28" ht="16.5" customHeight="1" x14ac:dyDescent="0.3">
      <c r="B92" s="300"/>
      <c r="C92" s="248" t="s">
        <v>510</v>
      </c>
      <c r="D92" s="229">
        <v>12556</v>
      </c>
      <c r="E92" s="212">
        <v>12421</v>
      </c>
      <c r="F92" s="212">
        <v>13000</v>
      </c>
      <c r="G92" s="213">
        <v>47222</v>
      </c>
      <c r="H92" s="212">
        <v>12333</v>
      </c>
      <c r="I92" s="212">
        <v>12118</v>
      </c>
      <c r="J92" s="212">
        <v>12625</v>
      </c>
      <c r="K92" s="212">
        <v>12625</v>
      </c>
      <c r="L92" s="212">
        <v>12100</v>
      </c>
      <c r="M92" s="212">
        <v>12471</v>
      </c>
      <c r="N92" s="212">
        <v>4759</v>
      </c>
      <c r="O92" s="212">
        <v>4627</v>
      </c>
      <c r="P92" s="212">
        <v>2888</v>
      </c>
      <c r="Q92" s="212">
        <v>2888</v>
      </c>
      <c r="R92" s="212">
        <v>2888</v>
      </c>
      <c r="S92" s="212">
        <v>2888</v>
      </c>
      <c r="T92" s="212">
        <v>2888</v>
      </c>
      <c r="U92" s="212">
        <v>3975</v>
      </c>
      <c r="V92" s="212">
        <v>3956</v>
      </c>
      <c r="W92" s="212">
        <v>4349</v>
      </c>
      <c r="X92" s="212">
        <v>4092</v>
      </c>
      <c r="Y92" s="212">
        <v>4411</v>
      </c>
      <c r="Z92" s="212">
        <v>2888</v>
      </c>
      <c r="AA92" s="212">
        <v>2888</v>
      </c>
      <c r="AB92" s="235">
        <v>2888</v>
      </c>
    </row>
    <row r="93" spans="2:28" ht="16.5" customHeight="1" x14ac:dyDescent="0.3">
      <c r="B93" s="300"/>
      <c r="C93" s="248" t="s">
        <v>511</v>
      </c>
      <c r="D93" s="229">
        <v>29744</v>
      </c>
      <c r="E93" s="212">
        <v>29286</v>
      </c>
      <c r="F93" s="212">
        <v>29432</v>
      </c>
      <c r="G93" s="212">
        <v>29535</v>
      </c>
      <c r="H93" s="212">
        <v>29432</v>
      </c>
      <c r="I93" s="212">
        <v>28750</v>
      </c>
      <c r="J93" s="213">
        <v>38064</v>
      </c>
      <c r="K93" s="212">
        <v>29355</v>
      </c>
      <c r="L93" s="212">
        <v>29518</v>
      </c>
      <c r="M93" s="212">
        <v>29074</v>
      </c>
      <c r="N93" s="212">
        <v>22427</v>
      </c>
      <c r="O93" s="212">
        <v>17551</v>
      </c>
      <c r="P93" s="212">
        <v>24336</v>
      </c>
      <c r="Q93" s="212">
        <v>21528</v>
      </c>
      <c r="R93" s="212">
        <v>21528</v>
      </c>
      <c r="S93" s="212">
        <v>24336</v>
      </c>
      <c r="T93" s="212">
        <v>24336</v>
      </c>
      <c r="U93" s="212">
        <v>13204</v>
      </c>
      <c r="V93" s="212">
        <v>15941</v>
      </c>
      <c r="W93" s="213">
        <v>27130</v>
      </c>
      <c r="X93" s="212">
        <v>21416</v>
      </c>
      <c r="Y93" s="212">
        <v>13592</v>
      </c>
      <c r="Z93" s="212">
        <v>11232</v>
      </c>
      <c r="AA93" s="212">
        <v>11232</v>
      </c>
      <c r="AB93" s="235">
        <v>11232</v>
      </c>
    </row>
    <row r="94" spans="2:28" ht="16.5" customHeight="1" x14ac:dyDescent="0.3">
      <c r="B94" s="300"/>
      <c r="C94" s="248" t="s">
        <v>512</v>
      </c>
      <c r="D94" s="229">
        <v>11667</v>
      </c>
      <c r="E94" s="212">
        <v>12000</v>
      </c>
      <c r="F94" s="213">
        <v>45333</v>
      </c>
      <c r="G94" s="212">
        <v>13808</v>
      </c>
      <c r="H94" s="212">
        <v>11789</v>
      </c>
      <c r="I94" s="212">
        <v>13786</v>
      </c>
      <c r="J94" s="213">
        <v>45053</v>
      </c>
      <c r="K94" s="212">
        <v>11455</v>
      </c>
      <c r="L94" s="212">
        <v>11333</v>
      </c>
      <c r="M94" s="212">
        <v>12000</v>
      </c>
      <c r="N94" s="212">
        <v>5200</v>
      </c>
      <c r="O94" s="212">
        <v>3962</v>
      </c>
      <c r="P94" s="212">
        <v>2776</v>
      </c>
      <c r="Q94" s="212">
        <v>2776</v>
      </c>
      <c r="R94" s="212">
        <v>2776</v>
      </c>
      <c r="S94" s="212">
        <v>2776</v>
      </c>
      <c r="T94" s="212">
        <v>2776</v>
      </c>
      <c r="U94" s="212">
        <v>3880</v>
      </c>
      <c r="V94" s="212">
        <v>3888</v>
      </c>
      <c r="W94" s="212">
        <v>4478</v>
      </c>
      <c r="X94" s="212">
        <v>4412</v>
      </c>
      <c r="Y94" s="212">
        <v>3933</v>
      </c>
      <c r="Z94" s="212">
        <v>2776</v>
      </c>
      <c r="AA94" s="212">
        <v>2776</v>
      </c>
      <c r="AB94" s="235">
        <v>2776</v>
      </c>
    </row>
    <row r="95" spans="2:28" ht="16.5" customHeight="1" x14ac:dyDescent="0.3">
      <c r="B95" s="300"/>
      <c r="C95" s="248" t="s">
        <v>513</v>
      </c>
      <c r="D95" s="229">
        <v>27364</v>
      </c>
      <c r="E95" s="212">
        <v>27368</v>
      </c>
      <c r="F95" s="212">
        <v>27927</v>
      </c>
      <c r="G95" s="212">
        <v>28511</v>
      </c>
      <c r="H95" s="212">
        <v>28556</v>
      </c>
      <c r="I95" s="212">
        <v>28372</v>
      </c>
      <c r="J95" s="212">
        <v>28273</v>
      </c>
      <c r="K95" s="213">
        <v>37333</v>
      </c>
      <c r="L95" s="212">
        <v>28302</v>
      </c>
      <c r="M95" s="212">
        <v>28556</v>
      </c>
      <c r="N95" s="212">
        <v>22302</v>
      </c>
      <c r="O95" s="212">
        <v>7943</v>
      </c>
      <c r="P95" s="212">
        <v>10608</v>
      </c>
      <c r="Q95" s="212">
        <v>21216</v>
      </c>
      <c r="R95" s="212">
        <v>21216</v>
      </c>
      <c r="S95" s="212">
        <v>25296</v>
      </c>
      <c r="T95" s="212">
        <v>21216</v>
      </c>
      <c r="U95" s="212">
        <v>11393</v>
      </c>
      <c r="V95" s="212">
        <v>13730</v>
      </c>
      <c r="W95" s="212">
        <v>25319</v>
      </c>
      <c r="X95" s="212">
        <v>21066</v>
      </c>
      <c r="Y95" s="212">
        <v>11889</v>
      </c>
      <c r="Z95" s="212">
        <v>9792</v>
      </c>
      <c r="AA95" s="212">
        <v>9792</v>
      </c>
      <c r="AB95" s="235">
        <v>9792</v>
      </c>
    </row>
    <row r="96" spans="2:28" ht="16.5" customHeight="1" x14ac:dyDescent="0.3">
      <c r="B96" s="300"/>
      <c r="C96" s="248" t="s">
        <v>514</v>
      </c>
      <c r="D96" s="230">
        <v>42640</v>
      </c>
      <c r="E96" s="212">
        <v>10957</v>
      </c>
      <c r="F96" s="212">
        <v>11920</v>
      </c>
      <c r="G96" s="212">
        <v>10957</v>
      </c>
      <c r="H96" s="212">
        <v>10833</v>
      </c>
      <c r="I96" s="212">
        <v>11278</v>
      </c>
      <c r="J96" s="212">
        <v>11733</v>
      </c>
      <c r="K96" s="213">
        <v>42900</v>
      </c>
      <c r="L96" s="212">
        <v>11048</v>
      </c>
      <c r="M96" s="213">
        <v>42900</v>
      </c>
      <c r="N96" s="212">
        <v>4824</v>
      </c>
      <c r="O96" s="212">
        <v>3781</v>
      </c>
      <c r="P96" s="212">
        <v>2648</v>
      </c>
      <c r="Q96" s="212">
        <v>2648</v>
      </c>
      <c r="R96" s="212">
        <v>2648</v>
      </c>
      <c r="S96" s="212">
        <v>34424</v>
      </c>
      <c r="T96" s="212">
        <v>2648</v>
      </c>
      <c r="U96" s="212">
        <v>3484</v>
      </c>
      <c r="V96" s="212">
        <v>4042</v>
      </c>
      <c r="W96" s="212">
        <v>4365</v>
      </c>
      <c r="X96" s="212">
        <v>3800</v>
      </c>
      <c r="Y96" s="212">
        <v>4300</v>
      </c>
      <c r="Z96" s="212">
        <v>2648</v>
      </c>
      <c r="AA96" s="212">
        <v>2648</v>
      </c>
      <c r="AB96" s="235">
        <v>2648</v>
      </c>
    </row>
    <row r="97" spans="2:28" ht="16.5" customHeight="1" x14ac:dyDescent="0.3">
      <c r="B97" s="300"/>
      <c r="C97" s="248" t="s">
        <v>515</v>
      </c>
      <c r="D97" s="229">
        <v>27727</v>
      </c>
      <c r="E97" s="212">
        <v>27321</v>
      </c>
      <c r="F97" s="212">
        <v>27321</v>
      </c>
      <c r="G97" s="212">
        <v>28617</v>
      </c>
      <c r="H97" s="212">
        <v>28511</v>
      </c>
      <c r="I97" s="213">
        <v>36800</v>
      </c>
      <c r="J97" s="212">
        <v>28396</v>
      </c>
      <c r="K97" s="212">
        <v>29000</v>
      </c>
      <c r="L97" s="212">
        <v>28396</v>
      </c>
      <c r="M97" s="212">
        <v>28636</v>
      </c>
      <c r="N97" s="212">
        <v>21792</v>
      </c>
      <c r="O97" s="212">
        <v>17159</v>
      </c>
      <c r="P97" s="212">
        <v>35568</v>
      </c>
      <c r="Q97" s="212">
        <v>20976</v>
      </c>
      <c r="R97" s="212">
        <v>20976</v>
      </c>
      <c r="S97" s="212">
        <v>19152</v>
      </c>
      <c r="T97" s="212">
        <v>23712</v>
      </c>
      <c r="U97" s="212">
        <v>13026</v>
      </c>
      <c r="V97" s="212">
        <v>15446</v>
      </c>
      <c r="W97" s="213">
        <v>26596</v>
      </c>
      <c r="X97" s="212">
        <v>21429</v>
      </c>
      <c r="Y97" s="212">
        <v>13298</v>
      </c>
      <c r="Z97" s="212">
        <v>10944</v>
      </c>
      <c r="AA97" s="212">
        <v>10944</v>
      </c>
      <c r="AB97" s="235">
        <v>10944</v>
      </c>
    </row>
    <row r="98" spans="2:28" ht="16.5" customHeight="1" x14ac:dyDescent="0.3">
      <c r="B98" s="300"/>
      <c r="C98" s="248" t="s">
        <v>516</v>
      </c>
      <c r="D98" s="229">
        <v>27708</v>
      </c>
      <c r="E98" s="212">
        <v>27684</v>
      </c>
      <c r="F98" s="212">
        <v>27576</v>
      </c>
      <c r="G98" s="212">
        <v>28812</v>
      </c>
      <c r="H98" s="212">
        <v>28598</v>
      </c>
      <c r="I98" s="212">
        <v>28557</v>
      </c>
      <c r="J98" s="212">
        <v>28654</v>
      </c>
      <c r="K98" s="212">
        <v>28750</v>
      </c>
      <c r="L98" s="213">
        <v>38558</v>
      </c>
      <c r="M98" s="212">
        <v>28584</v>
      </c>
      <c r="N98" s="212">
        <v>22059</v>
      </c>
      <c r="O98" s="212">
        <v>17143</v>
      </c>
      <c r="P98" s="212">
        <v>23920</v>
      </c>
      <c r="Q98" s="212">
        <v>21160</v>
      </c>
      <c r="R98" s="212">
        <v>21160</v>
      </c>
      <c r="S98" s="212">
        <v>19320</v>
      </c>
      <c r="T98" s="212">
        <v>23920</v>
      </c>
      <c r="U98" s="212">
        <v>12970</v>
      </c>
      <c r="V98" s="212">
        <v>15596</v>
      </c>
      <c r="W98" s="213">
        <v>26804</v>
      </c>
      <c r="X98" s="212">
        <v>21143</v>
      </c>
      <c r="Y98" s="212">
        <v>13441</v>
      </c>
      <c r="Z98" s="212">
        <v>11040</v>
      </c>
      <c r="AA98" s="212">
        <v>11040</v>
      </c>
      <c r="AB98" s="235">
        <v>11040</v>
      </c>
    </row>
    <row r="99" spans="2:28" ht="17.25" customHeight="1" thickBot="1" x14ac:dyDescent="0.35">
      <c r="B99" s="301"/>
      <c r="C99" s="249" t="s">
        <v>517</v>
      </c>
      <c r="D99" s="236">
        <v>27636</v>
      </c>
      <c r="E99" s="237">
        <v>27826</v>
      </c>
      <c r="F99" s="237">
        <v>27589</v>
      </c>
      <c r="G99" s="238">
        <v>36759</v>
      </c>
      <c r="H99" s="237">
        <v>28636</v>
      </c>
      <c r="I99" s="237">
        <v>28571</v>
      </c>
      <c r="J99" s="237">
        <v>28776</v>
      </c>
      <c r="K99" s="237">
        <v>28583</v>
      </c>
      <c r="L99" s="237">
        <v>28611</v>
      </c>
      <c r="M99" s="237">
        <v>28636</v>
      </c>
      <c r="N99" s="237">
        <v>27679</v>
      </c>
      <c r="O99" s="237">
        <v>15714</v>
      </c>
      <c r="P99" s="237">
        <v>23188</v>
      </c>
      <c r="Q99" s="237">
        <v>19448</v>
      </c>
      <c r="R99" s="237">
        <v>19448</v>
      </c>
      <c r="S99" s="237">
        <v>17204</v>
      </c>
      <c r="T99" s="237">
        <v>23188</v>
      </c>
      <c r="U99" s="237">
        <v>12404</v>
      </c>
      <c r="V99" s="237">
        <v>15000</v>
      </c>
      <c r="W99" s="237">
        <v>24000</v>
      </c>
      <c r="X99" s="237">
        <v>21739</v>
      </c>
      <c r="Y99" s="237">
        <v>12636</v>
      </c>
      <c r="Z99" s="237">
        <v>8976</v>
      </c>
      <c r="AA99" s="237">
        <v>8976</v>
      </c>
      <c r="AB99" s="240">
        <v>8976</v>
      </c>
    </row>
  </sheetData>
  <mergeCells count="5">
    <mergeCell ref="B51:B73"/>
    <mergeCell ref="B27:B50"/>
    <mergeCell ref="B3:B26"/>
    <mergeCell ref="B74:B99"/>
    <mergeCell ref="B2:AB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A034B-1C2E-4314-9879-FD09D34DE689}">
  <sheetPr>
    <tabColor theme="9" tint="-0.249977111117893"/>
  </sheetPr>
  <dimension ref="A1:Y322"/>
  <sheetViews>
    <sheetView topLeftCell="A91" zoomScale="70" zoomScaleNormal="70" workbookViewId="0">
      <selection activeCell="G105" sqref="G105"/>
    </sheetView>
  </sheetViews>
  <sheetFormatPr defaultColWidth="9" defaultRowHeight="16.5" x14ac:dyDescent="0.3"/>
  <cols>
    <col min="1" max="1" width="11" style="3" customWidth="1"/>
    <col min="2" max="2" width="13.5" style="3" customWidth="1"/>
    <col min="3" max="5" width="9" style="3"/>
    <col min="6" max="6" width="23" style="3" customWidth="1"/>
    <col min="7" max="7" width="16.75" style="3" customWidth="1"/>
    <col min="8" max="9" width="15.125" style="3" customWidth="1"/>
    <col min="10" max="10" width="9" style="3"/>
    <col min="11" max="11" width="13.5" style="3" customWidth="1"/>
    <col min="12" max="12" width="9" style="3"/>
    <col min="13" max="13" width="13.875" style="3" customWidth="1"/>
    <col min="14" max="20" width="9" style="3"/>
    <col min="21" max="21" width="13.875" style="3" customWidth="1"/>
    <col min="22" max="22" width="12.75" style="3" customWidth="1"/>
    <col min="23" max="23" width="13.625" style="3" customWidth="1"/>
    <col min="24" max="16384" width="9" style="3"/>
  </cols>
  <sheetData>
    <row r="1" spans="1:13" ht="33" x14ac:dyDescent="0.3">
      <c r="A1" s="2" t="s">
        <v>18</v>
      </c>
      <c r="B1" s="2" t="s">
        <v>112</v>
      </c>
      <c r="C1" s="2" t="s">
        <v>113</v>
      </c>
      <c r="D1" s="2" t="s">
        <v>114</v>
      </c>
      <c r="E1" s="2" t="s">
        <v>832</v>
      </c>
      <c r="F1" s="2" t="s">
        <v>115</v>
      </c>
      <c r="G1" s="2" t="s">
        <v>116</v>
      </c>
      <c r="I1" s="2" t="s">
        <v>1109</v>
      </c>
      <c r="J1" s="2" t="s">
        <v>43</v>
      </c>
      <c r="K1" s="2" t="s">
        <v>833</v>
      </c>
      <c r="L1" s="2" t="s">
        <v>560</v>
      </c>
      <c r="M1" s="2" t="s">
        <v>831</v>
      </c>
    </row>
    <row r="2" spans="1:13" x14ac:dyDescent="0.3">
      <c r="A2" s="2" t="s">
        <v>884</v>
      </c>
      <c r="B2" s="2" t="s">
        <v>1118</v>
      </c>
      <c r="C2" s="2" t="s">
        <v>1119</v>
      </c>
      <c r="D2" s="53">
        <v>2817</v>
      </c>
      <c r="E2" s="2"/>
      <c r="F2" s="2"/>
      <c r="G2" s="2" t="s">
        <v>1120</v>
      </c>
      <c r="I2" s="3" t="s">
        <v>811</v>
      </c>
      <c r="J2" s="2" t="s">
        <v>1121</v>
      </c>
      <c r="K2" s="2" t="s">
        <v>550</v>
      </c>
      <c r="L2" s="3" t="s">
        <v>1116</v>
      </c>
      <c r="M2" s="3" t="s">
        <v>1122</v>
      </c>
    </row>
    <row r="3" spans="1:13" x14ac:dyDescent="0.3">
      <c r="A3" s="2" t="s">
        <v>885</v>
      </c>
      <c r="B3" s="2" t="s">
        <v>2</v>
      </c>
      <c r="C3" s="2" t="s">
        <v>1110</v>
      </c>
      <c r="D3" s="2">
        <v>2816</v>
      </c>
      <c r="E3" s="2" t="s">
        <v>13</v>
      </c>
      <c r="F3" s="2">
        <v>46000</v>
      </c>
      <c r="G3" s="2" t="s">
        <v>14</v>
      </c>
      <c r="I3" s="3" t="s">
        <v>812</v>
      </c>
      <c r="J3" s="2" t="s">
        <v>821</v>
      </c>
      <c r="K3" s="2" t="s">
        <v>556</v>
      </c>
      <c r="L3" s="3" t="s">
        <v>1116</v>
      </c>
      <c r="M3" s="3" t="s">
        <v>870</v>
      </c>
    </row>
    <row r="4" spans="1:13" x14ac:dyDescent="0.3">
      <c r="A4" s="2" t="s">
        <v>886</v>
      </c>
      <c r="B4" s="2" t="s">
        <v>4</v>
      </c>
      <c r="C4" s="2" t="s">
        <v>1116</v>
      </c>
      <c r="D4" s="2">
        <v>1504</v>
      </c>
      <c r="E4" s="2"/>
      <c r="F4" s="2"/>
      <c r="G4" s="2" t="s">
        <v>15</v>
      </c>
      <c r="I4" s="3" t="s">
        <v>813</v>
      </c>
      <c r="J4" s="3" t="s">
        <v>822</v>
      </c>
      <c r="K4" s="3" t="s">
        <v>557</v>
      </c>
      <c r="L4" s="3" t="s">
        <v>1110</v>
      </c>
      <c r="M4" s="3" t="s">
        <v>869</v>
      </c>
    </row>
    <row r="5" spans="1:13" x14ac:dyDescent="0.3">
      <c r="A5" s="2" t="s">
        <v>887</v>
      </c>
      <c r="B5" s="2" t="s">
        <v>5</v>
      </c>
      <c r="C5" s="2" t="s">
        <v>1116</v>
      </c>
      <c r="D5" s="2">
        <v>1444</v>
      </c>
      <c r="E5" s="2"/>
      <c r="F5" s="2"/>
      <c r="G5" s="2" t="s">
        <v>16</v>
      </c>
      <c r="I5" s="3" t="s">
        <v>814</v>
      </c>
      <c r="J5" s="3" t="s">
        <v>823</v>
      </c>
      <c r="K5" s="3" t="s">
        <v>549</v>
      </c>
      <c r="L5" s="3" t="s">
        <v>1116</v>
      </c>
      <c r="M5" s="3" t="s">
        <v>871</v>
      </c>
    </row>
    <row r="6" spans="1:13" x14ac:dyDescent="0.3">
      <c r="A6" s="2" t="s">
        <v>888</v>
      </c>
      <c r="B6" s="2" t="s">
        <v>6</v>
      </c>
      <c r="C6" s="2" t="s">
        <v>1116</v>
      </c>
      <c r="D6" s="2">
        <v>852</v>
      </c>
      <c r="E6" s="2"/>
      <c r="F6" s="2"/>
      <c r="G6" s="2"/>
      <c r="I6" s="3" t="s">
        <v>815</v>
      </c>
      <c r="J6" s="3" t="s">
        <v>824</v>
      </c>
      <c r="K6" s="3" t="s">
        <v>556</v>
      </c>
      <c r="L6" s="3" t="s">
        <v>1110</v>
      </c>
      <c r="M6" s="3" t="s">
        <v>872</v>
      </c>
    </row>
    <row r="7" spans="1:13" x14ac:dyDescent="0.3">
      <c r="A7" s="2" t="s">
        <v>889</v>
      </c>
      <c r="B7" s="2" t="s">
        <v>7</v>
      </c>
      <c r="C7" s="2" t="s">
        <v>1116</v>
      </c>
      <c r="D7" s="2">
        <v>696</v>
      </c>
      <c r="E7" s="2"/>
      <c r="F7" s="2"/>
      <c r="G7" s="2" t="s">
        <v>17</v>
      </c>
      <c r="I7" s="3" t="s">
        <v>816</v>
      </c>
      <c r="J7" s="3" t="s">
        <v>825</v>
      </c>
      <c r="K7" s="3" t="s">
        <v>554</v>
      </c>
      <c r="L7" s="3" t="s">
        <v>1116</v>
      </c>
      <c r="M7" s="3" t="s">
        <v>873</v>
      </c>
    </row>
    <row r="8" spans="1:13" x14ac:dyDescent="0.3">
      <c r="A8" s="2" t="s">
        <v>890</v>
      </c>
      <c r="B8" s="2" t="s">
        <v>8</v>
      </c>
      <c r="C8" s="2" t="s">
        <v>1116</v>
      </c>
      <c r="D8" s="2">
        <v>576</v>
      </c>
      <c r="E8" s="2"/>
      <c r="F8" s="2"/>
      <c r="G8" s="2"/>
      <c r="I8" s="3" t="s">
        <v>817</v>
      </c>
      <c r="J8" s="3" t="s">
        <v>826</v>
      </c>
      <c r="K8" s="3" t="s">
        <v>550</v>
      </c>
      <c r="L8" s="3" t="s">
        <v>1116</v>
      </c>
      <c r="M8" s="3" t="s">
        <v>874</v>
      </c>
    </row>
    <row r="9" spans="1:13" x14ac:dyDescent="0.3">
      <c r="A9" s="2" t="s">
        <v>891</v>
      </c>
      <c r="B9" s="2" t="s">
        <v>9</v>
      </c>
      <c r="C9" s="2" t="s">
        <v>1116</v>
      </c>
      <c r="D9" s="2">
        <v>564</v>
      </c>
      <c r="E9" s="2"/>
      <c r="F9" s="2"/>
      <c r="G9" s="2"/>
      <c r="I9" s="3" t="s">
        <v>818</v>
      </c>
      <c r="J9" s="3" t="s">
        <v>827</v>
      </c>
      <c r="K9" s="3" t="s">
        <v>550</v>
      </c>
      <c r="L9" s="3" t="s">
        <v>1116</v>
      </c>
      <c r="M9" s="3" t="s">
        <v>875</v>
      </c>
    </row>
    <row r="10" spans="1:13" x14ac:dyDescent="0.3">
      <c r="A10" s="2" t="s">
        <v>892</v>
      </c>
      <c r="B10" s="2"/>
      <c r="C10" s="2"/>
      <c r="D10" s="2"/>
      <c r="E10" s="2"/>
      <c r="F10" s="2"/>
      <c r="G10" s="2"/>
      <c r="I10" s="3" t="s">
        <v>819</v>
      </c>
      <c r="J10" s="3" t="s">
        <v>828</v>
      </c>
      <c r="K10" s="3" t="s">
        <v>1</v>
      </c>
      <c r="L10" s="3" t="s">
        <v>1116</v>
      </c>
      <c r="M10" s="3" t="s">
        <v>868</v>
      </c>
    </row>
    <row r="11" spans="1:13" x14ac:dyDescent="0.3">
      <c r="A11" s="2" t="s">
        <v>893</v>
      </c>
      <c r="B11" s="2"/>
      <c r="C11" s="2"/>
      <c r="D11" s="2"/>
      <c r="E11" s="2"/>
      <c r="F11" s="2"/>
      <c r="G11" s="2"/>
      <c r="I11" s="3" t="s">
        <v>820</v>
      </c>
      <c r="J11" s="3" t="s">
        <v>829</v>
      </c>
      <c r="K11" s="3" t="s">
        <v>549</v>
      </c>
      <c r="L11" s="3" t="s">
        <v>1116</v>
      </c>
      <c r="M11" s="3" t="s">
        <v>876</v>
      </c>
    </row>
    <row r="12" spans="1:13" x14ac:dyDescent="0.3">
      <c r="A12" s="2" t="s">
        <v>894</v>
      </c>
      <c r="B12" s="2"/>
      <c r="C12" s="2"/>
      <c r="D12" s="2"/>
      <c r="E12" s="2"/>
      <c r="F12" s="2"/>
      <c r="G12" s="2"/>
    </row>
    <row r="13" spans="1:13" x14ac:dyDescent="0.3">
      <c r="A13" s="2" t="s">
        <v>1124</v>
      </c>
      <c r="B13" s="2"/>
      <c r="C13" s="2"/>
      <c r="D13" s="2"/>
      <c r="E13" s="2"/>
      <c r="F13" s="2"/>
      <c r="G13" s="2"/>
    </row>
    <row r="14" spans="1:13" x14ac:dyDescent="0.3">
      <c r="A14" s="2" t="s">
        <v>18</v>
      </c>
      <c r="B14" s="2" t="s">
        <v>112</v>
      </c>
      <c r="C14" s="2" t="s">
        <v>113</v>
      </c>
      <c r="D14" s="2" t="s">
        <v>114</v>
      </c>
      <c r="E14" s="2" t="s">
        <v>832</v>
      </c>
      <c r="F14" s="2" t="s">
        <v>115</v>
      </c>
      <c r="G14" s="2" t="s">
        <v>116</v>
      </c>
    </row>
    <row r="15" spans="1:13" x14ac:dyDescent="0.3">
      <c r="A15" s="2" t="s">
        <v>895</v>
      </c>
      <c r="B15" s="2" t="s">
        <v>19</v>
      </c>
      <c r="C15" s="2" t="s">
        <v>1110</v>
      </c>
      <c r="D15" s="2">
        <v>2696</v>
      </c>
      <c r="E15" s="2" t="s">
        <v>32</v>
      </c>
      <c r="F15" s="2">
        <v>31000</v>
      </c>
      <c r="G15" s="2" t="s">
        <v>28</v>
      </c>
    </row>
    <row r="16" spans="1:13" x14ac:dyDescent="0.3">
      <c r="A16" s="2" t="s">
        <v>896</v>
      </c>
      <c r="B16" s="2" t="s">
        <v>21</v>
      </c>
      <c r="C16" s="2" t="s">
        <v>1110</v>
      </c>
      <c r="D16" s="2">
        <v>2364</v>
      </c>
      <c r="E16" s="2" t="s">
        <v>32</v>
      </c>
      <c r="F16" s="2"/>
      <c r="G16" s="2" t="s">
        <v>28</v>
      </c>
    </row>
    <row r="17" spans="1:7" x14ac:dyDescent="0.3">
      <c r="A17" s="2" t="s">
        <v>897</v>
      </c>
      <c r="B17" s="2" t="s">
        <v>117</v>
      </c>
      <c r="C17" s="2" t="s">
        <v>1110</v>
      </c>
      <c r="D17" s="2">
        <v>896</v>
      </c>
      <c r="E17" s="2"/>
      <c r="F17" s="2"/>
      <c r="G17" s="2"/>
    </row>
    <row r="18" spans="1:7" x14ac:dyDescent="0.3">
      <c r="A18" s="2" t="s">
        <v>898</v>
      </c>
      <c r="B18" s="2" t="s">
        <v>24</v>
      </c>
      <c r="C18" s="2" t="s">
        <v>1116</v>
      </c>
      <c r="D18" s="2">
        <v>858</v>
      </c>
      <c r="E18" s="2"/>
      <c r="F18" s="2"/>
      <c r="G18" s="2" t="s">
        <v>29</v>
      </c>
    </row>
    <row r="19" spans="1:7" x14ac:dyDescent="0.3">
      <c r="A19" s="2" t="s">
        <v>899</v>
      </c>
      <c r="B19" s="2" t="s">
        <v>25</v>
      </c>
      <c r="C19" s="2" t="s">
        <v>1116</v>
      </c>
      <c r="D19" s="2">
        <v>768</v>
      </c>
      <c r="E19" s="2"/>
      <c r="F19" s="2"/>
      <c r="G19" s="2" t="s">
        <v>30</v>
      </c>
    </row>
    <row r="20" spans="1:7" x14ac:dyDescent="0.3">
      <c r="A20" s="2" t="s">
        <v>900</v>
      </c>
      <c r="B20" s="2" t="s">
        <v>26</v>
      </c>
      <c r="C20" s="2" t="s">
        <v>1110</v>
      </c>
      <c r="D20" s="2">
        <v>712</v>
      </c>
      <c r="E20" s="2"/>
      <c r="F20" s="2"/>
      <c r="G20" s="2" t="s">
        <v>31</v>
      </c>
    </row>
    <row r="21" spans="1:7" x14ac:dyDescent="0.3">
      <c r="A21" s="2" t="s">
        <v>901</v>
      </c>
      <c r="B21" s="2" t="s">
        <v>27</v>
      </c>
      <c r="C21" s="2" t="s">
        <v>1116</v>
      </c>
      <c r="D21" s="2">
        <v>456</v>
      </c>
      <c r="E21" s="2"/>
      <c r="F21" s="2"/>
      <c r="G21" s="2"/>
    </row>
    <row r="22" spans="1:7" x14ac:dyDescent="0.3">
      <c r="A22" s="2" t="s">
        <v>902</v>
      </c>
      <c r="B22" s="2"/>
      <c r="C22" s="2"/>
      <c r="D22" s="2"/>
      <c r="E22" s="2"/>
      <c r="F22" s="2"/>
      <c r="G22" s="2"/>
    </row>
    <row r="23" spans="1:7" x14ac:dyDescent="0.3">
      <c r="A23" s="2" t="s">
        <v>903</v>
      </c>
      <c r="B23" s="2"/>
      <c r="C23" s="2"/>
      <c r="D23" s="2"/>
      <c r="E23" s="2"/>
      <c r="F23" s="2"/>
      <c r="G23" s="2"/>
    </row>
    <row r="24" spans="1:7" x14ac:dyDescent="0.3">
      <c r="A24" s="2" t="s">
        <v>904</v>
      </c>
      <c r="B24" s="2"/>
      <c r="C24" s="2"/>
      <c r="D24" s="2"/>
      <c r="E24" s="2"/>
      <c r="F24" s="2"/>
      <c r="G24" s="2"/>
    </row>
    <row r="25" spans="1:7" x14ac:dyDescent="0.3">
      <c r="A25" s="2" t="s">
        <v>905</v>
      </c>
      <c r="B25" s="2"/>
      <c r="C25" s="2"/>
      <c r="D25" s="2"/>
      <c r="E25" s="2"/>
      <c r="F25" s="2"/>
      <c r="G25" s="2"/>
    </row>
    <row r="26" spans="1:7" x14ac:dyDescent="0.3">
      <c r="A26" s="2" t="s">
        <v>1125</v>
      </c>
      <c r="B26" s="2"/>
      <c r="C26" s="2"/>
      <c r="D26" s="2"/>
      <c r="E26" s="2"/>
      <c r="F26" s="2"/>
      <c r="G26" s="2"/>
    </row>
    <row r="27" spans="1:7" x14ac:dyDescent="0.3">
      <c r="A27" s="2" t="s">
        <v>18</v>
      </c>
      <c r="B27" s="2" t="s">
        <v>112</v>
      </c>
      <c r="C27" s="2" t="s">
        <v>113</v>
      </c>
      <c r="D27" s="2" t="s">
        <v>114</v>
      </c>
      <c r="E27" s="2" t="s">
        <v>832</v>
      </c>
      <c r="F27" s="2" t="s">
        <v>115</v>
      </c>
      <c r="G27" s="2" t="s">
        <v>116</v>
      </c>
    </row>
    <row r="28" spans="1:7" x14ac:dyDescent="0.3">
      <c r="A28" s="2" t="s">
        <v>906</v>
      </c>
      <c r="B28" s="2" t="s">
        <v>37</v>
      </c>
      <c r="C28" s="2" t="s">
        <v>1110</v>
      </c>
      <c r="D28" s="2">
        <v>992</v>
      </c>
      <c r="E28" s="2"/>
      <c r="F28" s="2"/>
      <c r="G28" s="2"/>
    </row>
    <row r="29" spans="1:7" x14ac:dyDescent="0.3">
      <c r="A29" s="2" t="s">
        <v>907</v>
      </c>
      <c r="B29" s="2" t="s">
        <v>38</v>
      </c>
      <c r="C29" s="2" t="s">
        <v>1116</v>
      </c>
      <c r="D29" s="2">
        <v>656</v>
      </c>
      <c r="E29" s="2"/>
      <c r="F29" s="2"/>
      <c r="G29" s="2"/>
    </row>
    <row r="30" spans="1:7" x14ac:dyDescent="0.3">
      <c r="A30" s="2" t="s">
        <v>908</v>
      </c>
      <c r="B30" s="2" t="s">
        <v>39</v>
      </c>
      <c r="C30" s="2" t="s">
        <v>1116</v>
      </c>
      <c r="D30" s="2">
        <v>552</v>
      </c>
      <c r="E30" s="2"/>
      <c r="F30" s="2"/>
      <c r="G30" s="2"/>
    </row>
    <row r="31" spans="1:7" x14ac:dyDescent="0.3">
      <c r="A31" s="2" t="s">
        <v>909</v>
      </c>
      <c r="B31" s="2" t="s">
        <v>40</v>
      </c>
      <c r="C31" s="2" t="s">
        <v>1110</v>
      </c>
      <c r="D31" s="2">
        <v>516</v>
      </c>
      <c r="E31" s="2"/>
      <c r="F31" s="2"/>
      <c r="G31" s="2"/>
    </row>
    <row r="32" spans="1:7" x14ac:dyDescent="0.3">
      <c r="A32" s="2" t="s">
        <v>910</v>
      </c>
      <c r="B32" s="2" t="s">
        <v>41</v>
      </c>
      <c r="C32" s="2" t="s">
        <v>1110</v>
      </c>
      <c r="D32" s="2">
        <v>512</v>
      </c>
      <c r="E32" s="2"/>
      <c r="F32" s="2"/>
      <c r="G32" s="2"/>
    </row>
    <row r="33" spans="1:7" x14ac:dyDescent="0.3">
      <c r="A33" s="2" t="s">
        <v>911</v>
      </c>
      <c r="B33" s="2"/>
      <c r="C33" s="2"/>
      <c r="D33" s="2"/>
      <c r="E33" s="2"/>
      <c r="F33" s="2"/>
      <c r="G33" s="2"/>
    </row>
    <row r="34" spans="1:7" x14ac:dyDescent="0.3">
      <c r="A34" s="2" t="s">
        <v>912</v>
      </c>
      <c r="B34" s="2"/>
      <c r="C34" s="2"/>
      <c r="D34" s="2"/>
      <c r="E34" s="2"/>
      <c r="F34" s="2"/>
      <c r="G34" s="2"/>
    </row>
    <row r="35" spans="1:7" x14ac:dyDescent="0.3">
      <c r="A35" s="2" t="s">
        <v>913</v>
      </c>
      <c r="B35" s="2"/>
      <c r="C35" s="2"/>
      <c r="D35" s="2"/>
      <c r="E35" s="2"/>
      <c r="F35" s="2"/>
      <c r="G35" s="2"/>
    </row>
    <row r="36" spans="1:7" x14ac:dyDescent="0.3">
      <c r="A36" s="2" t="s">
        <v>914</v>
      </c>
      <c r="B36" s="2"/>
      <c r="C36" s="2"/>
      <c r="D36" s="2"/>
      <c r="E36" s="2"/>
      <c r="F36" s="2"/>
      <c r="G36" s="2"/>
    </row>
    <row r="37" spans="1:7" x14ac:dyDescent="0.3">
      <c r="A37" s="2" t="s">
        <v>915</v>
      </c>
      <c r="B37" s="2"/>
      <c r="C37" s="2"/>
      <c r="D37" s="2"/>
      <c r="E37" s="2"/>
      <c r="F37" s="2"/>
      <c r="G37" s="2"/>
    </row>
    <row r="38" spans="1:7" x14ac:dyDescent="0.3">
      <c r="A38" s="2" t="s">
        <v>916</v>
      </c>
      <c r="B38" s="2"/>
      <c r="C38" s="2"/>
      <c r="D38" s="2"/>
      <c r="E38" s="2"/>
      <c r="F38" s="2"/>
      <c r="G38" s="2"/>
    </row>
    <row r="39" spans="1:7" x14ac:dyDescent="0.3">
      <c r="A39" s="2" t="s">
        <v>1126</v>
      </c>
      <c r="B39" s="2"/>
      <c r="C39" s="2"/>
      <c r="D39" s="2"/>
      <c r="E39" s="2"/>
      <c r="F39" s="2"/>
      <c r="G39" s="2"/>
    </row>
    <row r="40" spans="1:7" x14ac:dyDescent="0.3">
      <c r="A40" s="2" t="s">
        <v>18</v>
      </c>
      <c r="B40" s="2" t="s">
        <v>112</v>
      </c>
      <c r="C40" s="2" t="s">
        <v>113</v>
      </c>
      <c r="D40" s="2" t="s">
        <v>114</v>
      </c>
      <c r="E40" s="2" t="s">
        <v>832</v>
      </c>
      <c r="F40" s="2" t="s">
        <v>115</v>
      </c>
      <c r="G40" s="2" t="s">
        <v>116</v>
      </c>
    </row>
    <row r="41" spans="1:7" x14ac:dyDescent="0.3">
      <c r="A41" s="2" t="s">
        <v>917</v>
      </c>
      <c r="B41" s="2" t="s">
        <v>60</v>
      </c>
      <c r="C41" s="2" t="s">
        <v>1110</v>
      </c>
      <c r="D41" s="2">
        <v>2688</v>
      </c>
      <c r="E41" s="2"/>
      <c r="F41" s="2"/>
      <c r="G41" s="2" t="s">
        <v>118</v>
      </c>
    </row>
    <row r="42" spans="1:7" x14ac:dyDescent="0.3">
      <c r="A42" s="2" t="s">
        <v>918</v>
      </c>
      <c r="B42" s="2" t="s">
        <v>61</v>
      </c>
      <c r="C42" s="2" t="s">
        <v>1110</v>
      </c>
      <c r="D42" s="2">
        <v>2600</v>
      </c>
      <c r="E42" s="2" t="s">
        <v>13</v>
      </c>
      <c r="F42" s="2">
        <v>26000</v>
      </c>
      <c r="G42" s="2"/>
    </row>
    <row r="43" spans="1:7" x14ac:dyDescent="0.3">
      <c r="A43" s="2" t="s">
        <v>919</v>
      </c>
      <c r="B43" s="2" t="s">
        <v>63</v>
      </c>
      <c r="C43" s="2" t="s">
        <v>1110</v>
      </c>
      <c r="D43" s="2">
        <v>2244</v>
      </c>
      <c r="E43" s="2" t="s">
        <v>32</v>
      </c>
      <c r="F43" s="2"/>
      <c r="G43" s="2"/>
    </row>
    <row r="44" spans="1:7" x14ac:dyDescent="0.3">
      <c r="A44" s="2" t="s">
        <v>920</v>
      </c>
      <c r="B44" s="2" t="s">
        <v>65</v>
      </c>
      <c r="C44" s="2" t="s">
        <v>1110</v>
      </c>
      <c r="D44" s="2">
        <v>1504</v>
      </c>
      <c r="E44" s="2" t="s">
        <v>13</v>
      </c>
      <c r="F44" s="2"/>
      <c r="G44" s="2" t="s">
        <v>71</v>
      </c>
    </row>
    <row r="45" spans="1:7" x14ac:dyDescent="0.3">
      <c r="A45" s="2" t="s">
        <v>921</v>
      </c>
      <c r="B45" s="2" t="s">
        <v>67</v>
      </c>
      <c r="C45" s="2" t="s">
        <v>1110</v>
      </c>
      <c r="D45" s="2">
        <v>792</v>
      </c>
      <c r="E45" s="2"/>
      <c r="F45" s="2"/>
      <c r="G45" s="2"/>
    </row>
    <row r="46" spans="1:7" x14ac:dyDescent="0.3">
      <c r="A46" s="2" t="s">
        <v>922</v>
      </c>
      <c r="B46" s="2" t="s">
        <v>68</v>
      </c>
      <c r="C46" s="2" t="s">
        <v>1110</v>
      </c>
      <c r="D46" s="2">
        <v>776</v>
      </c>
      <c r="E46" s="2"/>
      <c r="F46" s="2"/>
      <c r="G46" s="2"/>
    </row>
    <row r="47" spans="1:7" x14ac:dyDescent="0.3">
      <c r="A47" s="2" t="s">
        <v>923</v>
      </c>
      <c r="B47" s="2" t="s">
        <v>69</v>
      </c>
      <c r="C47" s="2" t="s">
        <v>1116</v>
      </c>
      <c r="D47" s="2">
        <v>752</v>
      </c>
      <c r="E47" s="2"/>
      <c r="F47" s="2"/>
      <c r="G47" s="2"/>
    </row>
    <row r="48" spans="1:7" x14ac:dyDescent="0.3">
      <c r="A48" s="2" t="s">
        <v>924</v>
      </c>
      <c r="B48" s="2" t="s">
        <v>70</v>
      </c>
      <c r="C48" s="2" t="s">
        <v>1110</v>
      </c>
      <c r="D48" s="2">
        <v>644</v>
      </c>
      <c r="E48" s="2"/>
      <c r="F48" s="2"/>
      <c r="G48" s="2"/>
    </row>
    <row r="49" spans="1:7" x14ac:dyDescent="0.3">
      <c r="A49" s="2" t="s">
        <v>925</v>
      </c>
      <c r="B49" s="2"/>
      <c r="C49" s="2"/>
      <c r="D49" s="2"/>
      <c r="E49" s="2"/>
      <c r="F49" s="2"/>
      <c r="G49" s="2"/>
    </row>
    <row r="50" spans="1:7" x14ac:dyDescent="0.3">
      <c r="A50" s="2" t="s">
        <v>926</v>
      </c>
      <c r="B50" s="2"/>
      <c r="C50" s="2"/>
      <c r="D50" s="2"/>
      <c r="E50" s="2"/>
      <c r="F50" s="2"/>
      <c r="G50" s="2"/>
    </row>
    <row r="51" spans="1:7" x14ac:dyDescent="0.3">
      <c r="A51" s="2" t="s">
        <v>927</v>
      </c>
      <c r="B51" s="2"/>
      <c r="C51" s="2"/>
      <c r="D51" s="2"/>
      <c r="E51" s="2"/>
      <c r="F51" s="2"/>
      <c r="G51" s="2"/>
    </row>
    <row r="52" spans="1:7" x14ac:dyDescent="0.3">
      <c r="A52" s="2" t="s">
        <v>1127</v>
      </c>
      <c r="B52" s="2"/>
      <c r="C52" s="2"/>
      <c r="D52" s="2"/>
      <c r="E52" s="2"/>
      <c r="F52" s="2"/>
      <c r="G52" s="2"/>
    </row>
    <row r="53" spans="1:7" x14ac:dyDescent="0.3">
      <c r="A53" s="2" t="s">
        <v>18</v>
      </c>
      <c r="B53" s="2" t="s">
        <v>112</v>
      </c>
      <c r="C53" s="2" t="s">
        <v>113</v>
      </c>
      <c r="D53" s="2" t="s">
        <v>114</v>
      </c>
      <c r="E53" s="2" t="s">
        <v>832</v>
      </c>
      <c r="F53" s="2" t="s">
        <v>115</v>
      </c>
      <c r="G53" s="2" t="s">
        <v>116</v>
      </c>
    </row>
    <row r="54" spans="1:7" x14ac:dyDescent="0.3">
      <c r="A54" s="2" t="s">
        <v>928</v>
      </c>
      <c r="B54" s="2" t="s">
        <v>74</v>
      </c>
      <c r="C54" s="2" t="s">
        <v>1110</v>
      </c>
      <c r="D54" s="2">
        <v>2464</v>
      </c>
      <c r="E54" s="2"/>
      <c r="F54" s="2"/>
      <c r="G54" s="2" t="s">
        <v>82</v>
      </c>
    </row>
    <row r="55" spans="1:7" x14ac:dyDescent="0.3">
      <c r="A55" s="2" t="s">
        <v>929</v>
      </c>
      <c r="B55" s="2" t="s">
        <v>75</v>
      </c>
      <c r="C55" s="2" t="s">
        <v>1110</v>
      </c>
      <c r="D55" s="2">
        <v>2164</v>
      </c>
      <c r="E55" s="2"/>
      <c r="F55" s="2"/>
      <c r="G55" s="2" t="s">
        <v>83</v>
      </c>
    </row>
    <row r="56" spans="1:7" x14ac:dyDescent="0.3">
      <c r="A56" s="2" t="s">
        <v>930</v>
      </c>
      <c r="B56" s="2" t="s">
        <v>119</v>
      </c>
      <c r="C56" s="2" t="s">
        <v>1110</v>
      </c>
      <c r="D56" s="2">
        <v>2112</v>
      </c>
      <c r="E56" s="2"/>
      <c r="F56" s="2"/>
      <c r="G56" s="2" t="s">
        <v>82</v>
      </c>
    </row>
    <row r="57" spans="1:7" x14ac:dyDescent="0.3">
      <c r="A57" s="2" t="s">
        <v>931</v>
      </c>
      <c r="B57" s="2" t="s">
        <v>76</v>
      </c>
      <c r="C57" s="2" t="s">
        <v>1110</v>
      </c>
      <c r="D57" s="2">
        <v>1600</v>
      </c>
      <c r="E57" s="2" t="s">
        <v>80</v>
      </c>
      <c r="F57" s="2"/>
      <c r="G57" s="2"/>
    </row>
    <row r="58" spans="1:7" x14ac:dyDescent="0.3">
      <c r="A58" s="2" t="s">
        <v>932</v>
      </c>
      <c r="B58" s="2" t="s">
        <v>78</v>
      </c>
      <c r="C58" s="2" t="s">
        <v>1116</v>
      </c>
      <c r="D58" s="2">
        <v>1464</v>
      </c>
      <c r="E58" s="2"/>
      <c r="F58" s="2"/>
      <c r="G58" s="2" t="s">
        <v>84</v>
      </c>
    </row>
    <row r="59" spans="1:7" ht="33" x14ac:dyDescent="0.3">
      <c r="A59" s="2" t="s">
        <v>933</v>
      </c>
      <c r="B59" s="2" t="s">
        <v>79</v>
      </c>
      <c r="C59" s="2" t="s">
        <v>1116</v>
      </c>
      <c r="D59" s="2">
        <v>1368</v>
      </c>
      <c r="E59" s="2"/>
      <c r="F59" s="2"/>
      <c r="G59" s="2" t="s">
        <v>85</v>
      </c>
    </row>
    <row r="60" spans="1:7" x14ac:dyDescent="0.3">
      <c r="A60" s="2" t="s">
        <v>934</v>
      </c>
      <c r="B60" s="2"/>
      <c r="C60" s="2"/>
      <c r="D60" s="2"/>
      <c r="E60" s="2"/>
      <c r="F60" s="2"/>
      <c r="G60" s="2"/>
    </row>
    <row r="61" spans="1:7" x14ac:dyDescent="0.3">
      <c r="A61" s="2" t="s">
        <v>935</v>
      </c>
      <c r="B61" s="2"/>
      <c r="C61" s="2"/>
      <c r="D61" s="2"/>
      <c r="E61" s="2"/>
      <c r="F61" s="2"/>
      <c r="G61" s="2"/>
    </row>
    <row r="62" spans="1:7" x14ac:dyDescent="0.3">
      <c r="A62" s="2" t="s">
        <v>936</v>
      </c>
      <c r="B62" s="2"/>
      <c r="C62" s="2"/>
      <c r="D62" s="2"/>
      <c r="E62" s="2"/>
      <c r="F62" s="2"/>
      <c r="G62" s="2"/>
    </row>
    <row r="63" spans="1:7" x14ac:dyDescent="0.3">
      <c r="A63" s="2" t="s">
        <v>937</v>
      </c>
      <c r="B63" s="2"/>
      <c r="C63" s="2"/>
      <c r="D63" s="2"/>
      <c r="E63" s="2"/>
      <c r="F63" s="2"/>
      <c r="G63" s="2"/>
    </row>
    <row r="64" spans="1:7" x14ac:dyDescent="0.3">
      <c r="A64" s="2" t="s">
        <v>938</v>
      </c>
      <c r="B64" s="2"/>
      <c r="C64" s="2"/>
      <c r="D64" s="2"/>
      <c r="E64" s="2"/>
      <c r="F64" s="2"/>
      <c r="G64" s="2"/>
    </row>
    <row r="65" spans="1:7" x14ac:dyDescent="0.3">
      <c r="A65" s="2" t="s">
        <v>1128</v>
      </c>
      <c r="B65" s="2"/>
      <c r="C65" s="2"/>
      <c r="D65" s="2"/>
      <c r="E65" s="2"/>
      <c r="F65" s="2"/>
      <c r="G65" s="2"/>
    </row>
    <row r="66" spans="1:7" x14ac:dyDescent="0.3">
      <c r="A66" s="2" t="s">
        <v>18</v>
      </c>
      <c r="B66" s="2" t="s">
        <v>112</v>
      </c>
      <c r="C66" s="2" t="s">
        <v>113</v>
      </c>
      <c r="D66" s="2" t="s">
        <v>114</v>
      </c>
      <c r="E66" s="2" t="s">
        <v>832</v>
      </c>
      <c r="F66" s="2" t="s">
        <v>115</v>
      </c>
      <c r="G66" s="2" t="s">
        <v>116</v>
      </c>
    </row>
    <row r="67" spans="1:7" x14ac:dyDescent="0.3">
      <c r="A67" s="2" t="s">
        <v>939</v>
      </c>
      <c r="B67" s="2" t="s">
        <v>88</v>
      </c>
      <c r="C67" s="2" t="s">
        <v>1110</v>
      </c>
      <c r="D67" s="2">
        <v>2552</v>
      </c>
      <c r="E67" s="2" t="s">
        <v>80</v>
      </c>
      <c r="F67" s="2">
        <v>34000</v>
      </c>
      <c r="G67" s="2" t="s">
        <v>98</v>
      </c>
    </row>
    <row r="68" spans="1:7" x14ac:dyDescent="0.3">
      <c r="A68" s="2" t="s">
        <v>940</v>
      </c>
      <c r="B68" s="2" t="s">
        <v>90</v>
      </c>
      <c r="C68" s="2" t="s">
        <v>1110</v>
      </c>
      <c r="D68" s="2">
        <v>2424</v>
      </c>
      <c r="E68" s="2" t="s">
        <v>13</v>
      </c>
      <c r="F68" s="2"/>
      <c r="G68" s="2" t="s">
        <v>14</v>
      </c>
    </row>
    <row r="69" spans="1:7" x14ac:dyDescent="0.3">
      <c r="A69" s="2" t="s">
        <v>941</v>
      </c>
      <c r="B69" s="2" t="s">
        <v>91</v>
      </c>
      <c r="C69" s="2" t="s">
        <v>1110</v>
      </c>
      <c r="D69" s="2">
        <v>2010</v>
      </c>
      <c r="E69" s="2" t="s">
        <v>80</v>
      </c>
      <c r="F69" s="2"/>
      <c r="G69" s="2" t="s">
        <v>98</v>
      </c>
    </row>
    <row r="70" spans="1:7" x14ac:dyDescent="0.3">
      <c r="A70" s="2" t="s">
        <v>942</v>
      </c>
      <c r="B70" s="2" t="s">
        <v>93</v>
      </c>
      <c r="C70" s="2" t="s">
        <v>1116</v>
      </c>
      <c r="D70" s="2">
        <v>1168</v>
      </c>
      <c r="E70" s="2"/>
      <c r="F70" s="2"/>
      <c r="G70" s="2"/>
    </row>
    <row r="71" spans="1:7" x14ac:dyDescent="0.3">
      <c r="A71" s="2" t="s">
        <v>943</v>
      </c>
      <c r="B71" s="2" t="s">
        <v>94</v>
      </c>
      <c r="C71" s="2" t="s">
        <v>1116</v>
      </c>
      <c r="D71" s="2">
        <v>1136</v>
      </c>
      <c r="E71" s="2"/>
      <c r="F71" s="2"/>
      <c r="G71" s="2"/>
    </row>
    <row r="72" spans="1:7" x14ac:dyDescent="0.3">
      <c r="A72" s="2" t="s">
        <v>944</v>
      </c>
      <c r="B72" s="2" t="s">
        <v>95</v>
      </c>
      <c r="C72" s="2" t="s">
        <v>1116</v>
      </c>
      <c r="D72" s="2">
        <v>744</v>
      </c>
      <c r="E72" s="2"/>
      <c r="F72" s="2"/>
      <c r="G72" s="2"/>
    </row>
    <row r="73" spans="1:7" x14ac:dyDescent="0.3">
      <c r="A73" s="2" t="s">
        <v>945</v>
      </c>
      <c r="B73" s="2" t="s">
        <v>96</v>
      </c>
      <c r="C73" s="2" t="s">
        <v>1116</v>
      </c>
      <c r="D73" s="2">
        <v>372</v>
      </c>
      <c r="E73" s="2"/>
      <c r="F73" s="2"/>
      <c r="G73" s="2"/>
    </row>
    <row r="74" spans="1:7" x14ac:dyDescent="0.3">
      <c r="A74" s="2" t="s">
        <v>946</v>
      </c>
      <c r="B74" s="2" t="s">
        <v>97</v>
      </c>
      <c r="C74" s="2" t="s">
        <v>1116</v>
      </c>
      <c r="D74" s="2">
        <v>344</v>
      </c>
      <c r="E74" s="2"/>
      <c r="F74" s="2"/>
      <c r="G74" s="2"/>
    </row>
    <row r="75" spans="1:7" x14ac:dyDescent="0.3">
      <c r="A75" s="2" t="s">
        <v>947</v>
      </c>
      <c r="B75" s="2"/>
      <c r="C75" s="2"/>
      <c r="D75" s="2"/>
      <c r="E75" s="2"/>
      <c r="F75" s="2"/>
      <c r="G75" s="2"/>
    </row>
    <row r="76" spans="1:7" x14ac:dyDescent="0.3">
      <c r="A76" s="2" t="s">
        <v>948</v>
      </c>
      <c r="B76" s="2"/>
      <c r="C76" s="2"/>
      <c r="D76" s="2"/>
      <c r="E76" s="2"/>
      <c r="F76" s="2"/>
      <c r="G76" s="2"/>
    </row>
    <row r="77" spans="1:7" x14ac:dyDescent="0.3">
      <c r="A77" s="2" t="s">
        <v>949</v>
      </c>
      <c r="B77" s="2"/>
      <c r="C77" s="2"/>
      <c r="D77" s="2"/>
      <c r="E77" s="2"/>
      <c r="F77" s="2"/>
      <c r="G77" s="2"/>
    </row>
    <row r="78" spans="1:7" x14ac:dyDescent="0.3">
      <c r="A78" s="2" t="s">
        <v>1129</v>
      </c>
      <c r="B78" s="2"/>
      <c r="C78" s="2"/>
      <c r="D78" s="2"/>
      <c r="E78" s="2"/>
      <c r="F78" s="2"/>
      <c r="G78" s="2"/>
    </row>
    <row r="79" spans="1:7" x14ac:dyDescent="0.3">
      <c r="A79" s="2" t="s">
        <v>18</v>
      </c>
      <c r="B79" s="2" t="s">
        <v>112</v>
      </c>
      <c r="C79" s="2" t="s">
        <v>113</v>
      </c>
      <c r="D79" s="2" t="s">
        <v>114</v>
      </c>
      <c r="E79" s="2" t="s">
        <v>832</v>
      </c>
      <c r="F79" s="2" t="s">
        <v>115</v>
      </c>
      <c r="G79" s="2" t="s">
        <v>116</v>
      </c>
    </row>
    <row r="80" spans="1:7" x14ac:dyDescent="0.3">
      <c r="A80" s="2" t="s">
        <v>950</v>
      </c>
      <c r="B80" s="2" t="s">
        <v>101</v>
      </c>
      <c r="C80" s="2" t="s">
        <v>1110</v>
      </c>
      <c r="D80" s="2">
        <v>3928</v>
      </c>
      <c r="E80" s="2" t="s">
        <v>120</v>
      </c>
      <c r="F80" s="2"/>
      <c r="G80" s="2" t="s">
        <v>15</v>
      </c>
    </row>
    <row r="81" spans="1:7" x14ac:dyDescent="0.3">
      <c r="A81" s="2" t="s">
        <v>951</v>
      </c>
      <c r="B81" s="2" t="s">
        <v>102</v>
      </c>
      <c r="C81" s="2" t="s">
        <v>1110</v>
      </c>
      <c r="D81" s="2">
        <v>3924</v>
      </c>
      <c r="E81" s="2" t="s">
        <v>80</v>
      </c>
      <c r="F81" s="2"/>
      <c r="G81" s="2" t="s">
        <v>15</v>
      </c>
    </row>
    <row r="82" spans="1:7" x14ac:dyDescent="0.3">
      <c r="A82" s="2" t="s">
        <v>952</v>
      </c>
      <c r="B82" s="2" t="s">
        <v>103</v>
      </c>
      <c r="C82" s="2" t="s">
        <v>1110</v>
      </c>
      <c r="D82" s="2">
        <v>3916</v>
      </c>
      <c r="E82" s="2" t="s">
        <v>32</v>
      </c>
      <c r="F82" s="2"/>
      <c r="G82" s="2" t="s">
        <v>15</v>
      </c>
    </row>
    <row r="83" spans="1:7" x14ac:dyDescent="0.3">
      <c r="A83" s="2" t="s">
        <v>953</v>
      </c>
      <c r="B83" s="2" t="s">
        <v>104</v>
      </c>
      <c r="C83" s="2" t="s">
        <v>1110</v>
      </c>
      <c r="D83" s="2">
        <v>3912</v>
      </c>
      <c r="E83" s="2" t="s">
        <v>80</v>
      </c>
      <c r="F83" s="2"/>
      <c r="G83" s="2" t="s">
        <v>15</v>
      </c>
    </row>
    <row r="84" spans="1:7" ht="33" x14ac:dyDescent="0.3">
      <c r="A84" s="2" t="s">
        <v>954</v>
      </c>
      <c r="B84" s="2" t="s">
        <v>105</v>
      </c>
      <c r="C84" s="2" t="s">
        <v>1110</v>
      </c>
      <c r="D84" s="2">
        <v>2915</v>
      </c>
      <c r="E84" s="2"/>
      <c r="F84" s="2"/>
      <c r="G84" s="2" t="s">
        <v>121</v>
      </c>
    </row>
    <row r="85" spans="1:7" ht="33" x14ac:dyDescent="0.3">
      <c r="A85" s="2" t="s">
        <v>955</v>
      </c>
      <c r="B85" s="2" t="s">
        <v>106</v>
      </c>
      <c r="C85" s="2" t="s">
        <v>1110</v>
      </c>
      <c r="D85" s="2">
        <v>2554</v>
      </c>
      <c r="E85" s="2"/>
      <c r="F85" s="2"/>
      <c r="G85" s="2" t="s">
        <v>122</v>
      </c>
    </row>
    <row r="86" spans="1:7" x14ac:dyDescent="0.3">
      <c r="A86" s="2" t="s">
        <v>956</v>
      </c>
      <c r="B86" s="2" t="s">
        <v>107</v>
      </c>
      <c r="C86" s="2" t="s">
        <v>1110</v>
      </c>
      <c r="D86" s="2">
        <v>2276</v>
      </c>
      <c r="E86" s="2"/>
      <c r="F86" s="2"/>
      <c r="G86" s="2" t="s">
        <v>123</v>
      </c>
    </row>
    <row r="87" spans="1:7" x14ac:dyDescent="0.3">
      <c r="A87" s="2" t="s">
        <v>957</v>
      </c>
      <c r="B87" s="2" t="s">
        <v>108</v>
      </c>
      <c r="C87" s="2" t="s">
        <v>1110</v>
      </c>
      <c r="D87" s="2">
        <v>2184</v>
      </c>
      <c r="E87" s="2"/>
      <c r="F87" s="2"/>
      <c r="G87" s="2" t="s">
        <v>124</v>
      </c>
    </row>
    <row r="88" spans="1:7" x14ac:dyDescent="0.3">
      <c r="A88" s="2" t="s">
        <v>958</v>
      </c>
      <c r="B88" s="2" t="s">
        <v>109</v>
      </c>
      <c r="C88" s="2" t="s">
        <v>1110</v>
      </c>
      <c r="D88" s="2">
        <v>2080</v>
      </c>
      <c r="E88" s="2"/>
      <c r="F88" s="2"/>
      <c r="G88" s="2" t="s">
        <v>125</v>
      </c>
    </row>
    <row r="89" spans="1:7" x14ac:dyDescent="0.3">
      <c r="A89" s="2" t="s">
        <v>959</v>
      </c>
      <c r="B89" s="2" t="s">
        <v>110</v>
      </c>
      <c r="C89" s="2" t="s">
        <v>1116</v>
      </c>
      <c r="D89" s="2">
        <v>2027</v>
      </c>
      <c r="E89" s="2"/>
      <c r="F89" s="2"/>
      <c r="G89" s="2" t="s">
        <v>126</v>
      </c>
    </row>
    <row r="90" spans="1:7" ht="33" x14ac:dyDescent="0.3">
      <c r="A90" s="2" t="s">
        <v>960</v>
      </c>
      <c r="B90" s="2" t="s">
        <v>111</v>
      </c>
      <c r="C90" s="2" t="s">
        <v>1116</v>
      </c>
      <c r="D90" s="2">
        <v>1935</v>
      </c>
      <c r="E90" s="2"/>
      <c r="F90" s="2"/>
      <c r="G90" s="2" t="s">
        <v>127</v>
      </c>
    </row>
    <row r="91" spans="1:7" x14ac:dyDescent="0.3">
      <c r="A91" s="2" t="s">
        <v>1130</v>
      </c>
      <c r="B91" s="2"/>
      <c r="C91" s="2"/>
      <c r="D91" s="2"/>
      <c r="E91" s="2"/>
      <c r="F91" s="2"/>
      <c r="G91" s="2"/>
    </row>
    <row r="92" spans="1:7" x14ac:dyDescent="0.3">
      <c r="A92" s="2" t="s">
        <v>18</v>
      </c>
      <c r="B92" s="2" t="s">
        <v>112</v>
      </c>
      <c r="C92" s="2" t="s">
        <v>113</v>
      </c>
      <c r="D92" s="2" t="s">
        <v>114</v>
      </c>
      <c r="E92" s="2" t="s">
        <v>832</v>
      </c>
      <c r="F92" s="2" t="s">
        <v>115</v>
      </c>
      <c r="G92" s="2" t="s">
        <v>116</v>
      </c>
    </row>
    <row r="93" spans="1:7" ht="33" x14ac:dyDescent="0.3">
      <c r="A93" s="2" t="s">
        <v>961</v>
      </c>
      <c r="B93" s="2" t="s">
        <v>129</v>
      </c>
      <c r="C93" s="2" t="s">
        <v>1116</v>
      </c>
      <c r="D93" s="2">
        <v>2280</v>
      </c>
      <c r="E93" s="2"/>
      <c r="F93" s="2"/>
      <c r="G93" s="2" t="s">
        <v>130</v>
      </c>
    </row>
    <row r="94" spans="1:7" x14ac:dyDescent="0.3">
      <c r="A94" s="2" t="s">
        <v>962</v>
      </c>
      <c r="B94" s="2" t="s">
        <v>131</v>
      </c>
      <c r="C94" s="2" t="s">
        <v>1110</v>
      </c>
      <c r="D94" s="2">
        <v>1056</v>
      </c>
      <c r="E94" s="2"/>
      <c r="F94" s="2"/>
      <c r="G94" s="2" t="s">
        <v>132</v>
      </c>
    </row>
    <row r="95" spans="1:7" x14ac:dyDescent="0.3">
      <c r="A95" s="2" t="s">
        <v>963</v>
      </c>
      <c r="B95" s="2" t="s">
        <v>133</v>
      </c>
      <c r="C95" s="2" t="s">
        <v>1116</v>
      </c>
      <c r="D95" s="2">
        <v>984</v>
      </c>
      <c r="E95" s="2"/>
      <c r="F95" s="2"/>
      <c r="G95" s="2" t="s">
        <v>134</v>
      </c>
    </row>
    <row r="96" spans="1:7" x14ac:dyDescent="0.3">
      <c r="A96" s="2" t="s">
        <v>964</v>
      </c>
      <c r="B96" s="2" t="s">
        <v>135</v>
      </c>
      <c r="C96" s="2" t="s">
        <v>1110</v>
      </c>
      <c r="D96" s="2">
        <v>840</v>
      </c>
      <c r="E96" s="2"/>
      <c r="F96" s="2"/>
      <c r="G96" s="2" t="s">
        <v>136</v>
      </c>
    </row>
    <row r="97" spans="1:7" x14ac:dyDescent="0.3">
      <c r="A97" s="2" t="s">
        <v>965</v>
      </c>
      <c r="B97" s="2" t="s">
        <v>137</v>
      </c>
      <c r="C97" s="2" t="s">
        <v>1110</v>
      </c>
      <c r="D97" s="2">
        <v>660</v>
      </c>
      <c r="E97" s="2"/>
      <c r="F97" s="2"/>
      <c r="G97" s="2" t="s">
        <v>138</v>
      </c>
    </row>
    <row r="98" spans="1:7" x14ac:dyDescent="0.3">
      <c r="A98" s="2" t="s">
        <v>966</v>
      </c>
      <c r="B98" s="2"/>
      <c r="C98" s="2"/>
      <c r="D98" s="2"/>
      <c r="E98" s="2"/>
      <c r="F98" s="2"/>
      <c r="G98" s="2"/>
    </row>
    <row r="99" spans="1:7" x14ac:dyDescent="0.3">
      <c r="A99" s="2" t="s">
        <v>967</v>
      </c>
      <c r="B99" s="2"/>
      <c r="C99" s="2"/>
      <c r="D99" s="2"/>
      <c r="E99" s="2"/>
      <c r="F99" s="2"/>
      <c r="G99" s="2"/>
    </row>
    <row r="100" spans="1:7" x14ac:dyDescent="0.3">
      <c r="A100" s="2" t="s">
        <v>968</v>
      </c>
      <c r="B100" s="2"/>
      <c r="C100" s="2"/>
      <c r="D100" s="2"/>
      <c r="E100" s="2"/>
      <c r="F100" s="2"/>
      <c r="G100" s="2"/>
    </row>
    <row r="101" spans="1:7" x14ac:dyDescent="0.3">
      <c r="A101" s="2" t="s">
        <v>969</v>
      </c>
      <c r="B101" s="2"/>
      <c r="C101" s="2"/>
      <c r="D101" s="2"/>
      <c r="E101" s="2"/>
      <c r="F101" s="2"/>
      <c r="G101" s="2"/>
    </row>
    <row r="102" spans="1:7" x14ac:dyDescent="0.3">
      <c r="A102" s="2" t="s">
        <v>970</v>
      </c>
      <c r="B102" s="2"/>
      <c r="C102" s="2"/>
      <c r="D102" s="2"/>
      <c r="E102" s="2"/>
      <c r="F102" s="2"/>
      <c r="G102" s="2"/>
    </row>
    <row r="103" spans="1:7" x14ac:dyDescent="0.3">
      <c r="A103" s="2" t="s">
        <v>971</v>
      </c>
      <c r="B103" s="2"/>
      <c r="C103" s="2"/>
      <c r="D103" s="2"/>
      <c r="E103" s="2"/>
      <c r="F103" s="2"/>
      <c r="G103" s="2"/>
    </row>
    <row r="104" spans="1:7" x14ac:dyDescent="0.3">
      <c r="A104" s="2" t="s">
        <v>1131</v>
      </c>
      <c r="B104" s="2"/>
      <c r="C104" s="2"/>
      <c r="D104" s="2"/>
      <c r="E104" s="2"/>
      <c r="F104" s="2"/>
      <c r="G104" s="2"/>
    </row>
    <row r="105" spans="1:7" x14ac:dyDescent="0.3">
      <c r="A105" s="2" t="s">
        <v>18</v>
      </c>
      <c r="B105" s="2" t="s">
        <v>112</v>
      </c>
      <c r="C105" s="2" t="s">
        <v>113</v>
      </c>
      <c r="D105" s="2" t="s">
        <v>114</v>
      </c>
      <c r="E105" s="2" t="s">
        <v>832</v>
      </c>
      <c r="F105" s="2" t="s">
        <v>115</v>
      </c>
      <c r="G105" s="2" t="s">
        <v>116</v>
      </c>
    </row>
    <row r="106" spans="1:7" x14ac:dyDescent="0.3">
      <c r="A106" s="2" t="s">
        <v>972</v>
      </c>
      <c r="B106" s="2" t="s">
        <v>140</v>
      </c>
      <c r="C106" s="2" t="s">
        <v>1110</v>
      </c>
      <c r="D106" s="2">
        <v>2800</v>
      </c>
      <c r="E106" s="2"/>
      <c r="F106" s="2"/>
      <c r="G106" s="2" t="s">
        <v>141</v>
      </c>
    </row>
    <row r="107" spans="1:7" ht="33" x14ac:dyDescent="0.3">
      <c r="A107" s="2" t="s">
        <v>973</v>
      </c>
      <c r="B107" s="2" t="s">
        <v>142</v>
      </c>
      <c r="C107" s="2" t="s">
        <v>1116</v>
      </c>
      <c r="D107" s="2">
        <v>2582</v>
      </c>
      <c r="E107" s="2"/>
      <c r="F107" s="2"/>
      <c r="G107" s="2" t="s">
        <v>143</v>
      </c>
    </row>
    <row r="108" spans="1:7" x14ac:dyDescent="0.3">
      <c r="A108" s="2" t="s">
        <v>974</v>
      </c>
      <c r="B108" s="2" t="s">
        <v>144</v>
      </c>
      <c r="C108" s="2" t="s">
        <v>1116</v>
      </c>
      <c r="D108" s="2">
        <v>1968</v>
      </c>
      <c r="E108" s="2"/>
      <c r="F108" s="2"/>
      <c r="G108" s="2"/>
    </row>
    <row r="109" spans="1:7" x14ac:dyDescent="0.3">
      <c r="A109" s="2" t="s">
        <v>975</v>
      </c>
      <c r="B109" s="2" t="s">
        <v>145</v>
      </c>
      <c r="C109" s="2" t="s">
        <v>1116</v>
      </c>
      <c r="D109" s="2">
        <v>1756</v>
      </c>
      <c r="E109" s="2"/>
      <c r="F109" s="2"/>
      <c r="G109" s="2"/>
    </row>
    <row r="110" spans="1:7" x14ac:dyDescent="0.3">
      <c r="A110" s="2" t="s">
        <v>976</v>
      </c>
      <c r="B110" s="2" t="s">
        <v>146</v>
      </c>
      <c r="C110" s="2" t="s">
        <v>1110</v>
      </c>
      <c r="D110" s="2">
        <v>1080</v>
      </c>
      <c r="E110" s="2" t="s">
        <v>32</v>
      </c>
      <c r="F110" s="2"/>
      <c r="G110" s="2"/>
    </row>
    <row r="111" spans="1:7" x14ac:dyDescent="0.3">
      <c r="A111" s="2" t="s">
        <v>977</v>
      </c>
      <c r="B111" s="2" t="s">
        <v>147</v>
      </c>
      <c r="C111" s="2" t="s">
        <v>1110</v>
      </c>
      <c r="D111" s="2">
        <v>1060</v>
      </c>
      <c r="E111" s="2" t="s">
        <v>80</v>
      </c>
      <c r="F111" s="2"/>
      <c r="G111" s="2"/>
    </row>
    <row r="112" spans="1:7" x14ac:dyDescent="0.3">
      <c r="A112" s="2" t="s">
        <v>978</v>
      </c>
      <c r="B112" s="2" t="s">
        <v>148</v>
      </c>
      <c r="C112" s="2" t="s">
        <v>1110</v>
      </c>
      <c r="D112" s="2">
        <v>1048</v>
      </c>
      <c r="E112" s="2" t="s">
        <v>13</v>
      </c>
      <c r="F112" s="2"/>
      <c r="G112" s="2"/>
    </row>
    <row r="113" spans="1:7" x14ac:dyDescent="0.3">
      <c r="A113" s="2" t="s">
        <v>979</v>
      </c>
      <c r="B113" s="2"/>
      <c r="C113" s="2"/>
      <c r="D113" s="2"/>
      <c r="E113" s="2"/>
      <c r="F113" s="2"/>
      <c r="G113" s="2"/>
    </row>
    <row r="114" spans="1:7" x14ac:dyDescent="0.3">
      <c r="A114" s="2" t="s">
        <v>980</v>
      </c>
      <c r="B114" s="2"/>
      <c r="C114" s="2"/>
      <c r="D114" s="2"/>
      <c r="E114" s="2"/>
      <c r="F114" s="2"/>
      <c r="G114" s="2"/>
    </row>
    <row r="115" spans="1:7" x14ac:dyDescent="0.3">
      <c r="A115" s="2" t="s">
        <v>981</v>
      </c>
      <c r="B115" s="2"/>
      <c r="C115" s="2"/>
      <c r="D115" s="2"/>
      <c r="E115" s="2"/>
      <c r="F115" s="2"/>
      <c r="G115" s="2"/>
    </row>
    <row r="116" spans="1:7" x14ac:dyDescent="0.3">
      <c r="A116" s="2" t="s">
        <v>982</v>
      </c>
      <c r="B116" s="2"/>
      <c r="C116" s="2"/>
      <c r="D116" s="2"/>
      <c r="E116" s="2"/>
      <c r="F116" s="2"/>
      <c r="G116" s="2"/>
    </row>
    <row r="117" spans="1:7" x14ac:dyDescent="0.3">
      <c r="A117" s="2" t="s">
        <v>1132</v>
      </c>
      <c r="B117" s="2"/>
      <c r="C117" s="2"/>
      <c r="D117" s="2"/>
      <c r="E117" s="2"/>
      <c r="F117" s="2"/>
      <c r="G117" s="2"/>
    </row>
    <row r="118" spans="1:7" x14ac:dyDescent="0.3">
      <c r="A118" s="2" t="s">
        <v>18</v>
      </c>
      <c r="B118" s="2" t="s">
        <v>112</v>
      </c>
      <c r="C118" s="2" t="s">
        <v>113</v>
      </c>
      <c r="D118" s="2" t="s">
        <v>114</v>
      </c>
      <c r="E118" s="2" t="s">
        <v>832</v>
      </c>
      <c r="F118" s="2" t="s">
        <v>115</v>
      </c>
      <c r="G118" s="2" t="s">
        <v>116</v>
      </c>
    </row>
    <row r="119" spans="1:7" x14ac:dyDescent="0.3">
      <c r="A119" s="2" t="s">
        <v>983</v>
      </c>
      <c r="B119" s="2" t="s">
        <v>149</v>
      </c>
      <c r="C119" s="2" t="s">
        <v>1110</v>
      </c>
      <c r="D119" s="2">
        <v>2520</v>
      </c>
      <c r="E119" s="2" t="s">
        <v>80</v>
      </c>
      <c r="F119" s="2"/>
      <c r="G119" s="2"/>
    </row>
    <row r="120" spans="1:7" x14ac:dyDescent="0.3">
      <c r="A120" s="2" t="s">
        <v>984</v>
      </c>
      <c r="B120" s="2" t="s">
        <v>150</v>
      </c>
      <c r="C120" s="2" t="s">
        <v>1116</v>
      </c>
      <c r="D120" s="2">
        <v>2172</v>
      </c>
      <c r="E120" s="2"/>
      <c r="F120" s="2"/>
      <c r="G120" s="2" t="s">
        <v>151</v>
      </c>
    </row>
    <row r="121" spans="1:7" x14ac:dyDescent="0.3">
      <c r="A121" s="2" t="s">
        <v>985</v>
      </c>
      <c r="B121" s="2" t="s">
        <v>152</v>
      </c>
      <c r="C121" s="2" t="s">
        <v>1116</v>
      </c>
      <c r="D121" s="2">
        <v>1384</v>
      </c>
      <c r="E121" s="2"/>
      <c r="F121" s="2"/>
      <c r="G121" s="2" t="s">
        <v>29</v>
      </c>
    </row>
    <row r="122" spans="1:7" x14ac:dyDescent="0.3">
      <c r="A122" s="2" t="s">
        <v>986</v>
      </c>
      <c r="B122" s="2" t="s">
        <v>153</v>
      </c>
      <c r="C122" s="2" t="s">
        <v>1116</v>
      </c>
      <c r="D122" s="2">
        <v>1136</v>
      </c>
      <c r="E122" s="2"/>
      <c r="F122" s="2"/>
      <c r="G122" s="2" t="s">
        <v>154</v>
      </c>
    </row>
    <row r="123" spans="1:7" x14ac:dyDescent="0.3">
      <c r="A123" s="2" t="s">
        <v>987</v>
      </c>
      <c r="B123" s="2" t="s">
        <v>155</v>
      </c>
      <c r="C123" s="2" t="s">
        <v>1116</v>
      </c>
      <c r="D123" s="2">
        <v>728</v>
      </c>
      <c r="E123" s="2"/>
      <c r="F123" s="2"/>
      <c r="G123" s="2" t="s">
        <v>156</v>
      </c>
    </row>
    <row r="124" spans="1:7" x14ac:dyDescent="0.3">
      <c r="A124" s="2" t="s">
        <v>988</v>
      </c>
      <c r="B124" s="2" t="s">
        <v>157</v>
      </c>
      <c r="C124" s="2" t="s">
        <v>1116</v>
      </c>
      <c r="D124" s="2">
        <v>424</v>
      </c>
      <c r="E124" s="2"/>
      <c r="F124" s="2"/>
      <c r="G124" s="2" t="s">
        <v>158</v>
      </c>
    </row>
    <row r="125" spans="1:7" x14ac:dyDescent="0.3">
      <c r="A125" s="2" t="s">
        <v>989</v>
      </c>
      <c r="B125" s="2"/>
      <c r="C125" s="2"/>
      <c r="D125" s="2"/>
      <c r="E125" s="2"/>
      <c r="F125" s="2"/>
      <c r="G125" s="2"/>
    </row>
    <row r="126" spans="1:7" x14ac:dyDescent="0.3">
      <c r="A126" s="2" t="s">
        <v>990</v>
      </c>
      <c r="B126" s="2"/>
      <c r="C126" s="2"/>
      <c r="D126" s="2"/>
      <c r="E126" s="2"/>
      <c r="F126" s="2"/>
      <c r="G126" s="2"/>
    </row>
    <row r="127" spans="1:7" x14ac:dyDescent="0.3">
      <c r="A127" s="2" t="s">
        <v>991</v>
      </c>
      <c r="B127" s="2"/>
      <c r="C127" s="2"/>
      <c r="D127" s="2"/>
      <c r="E127" s="2"/>
      <c r="F127" s="2"/>
      <c r="G127" s="2"/>
    </row>
    <row r="128" spans="1:7" x14ac:dyDescent="0.3">
      <c r="A128" s="2" t="s">
        <v>992</v>
      </c>
      <c r="B128" s="2"/>
      <c r="C128" s="2"/>
      <c r="D128" s="2"/>
      <c r="E128" s="2"/>
      <c r="F128" s="2"/>
      <c r="G128" s="2"/>
    </row>
    <row r="129" spans="1:7" x14ac:dyDescent="0.3">
      <c r="A129" s="2" t="s">
        <v>993</v>
      </c>
      <c r="B129" s="2"/>
      <c r="C129" s="2"/>
      <c r="D129" s="2"/>
      <c r="E129" s="2"/>
      <c r="F129" s="2"/>
      <c r="G129" s="2"/>
    </row>
    <row r="130" spans="1:7" x14ac:dyDescent="0.3">
      <c r="A130" s="2" t="s">
        <v>1133</v>
      </c>
      <c r="B130" s="2"/>
      <c r="C130" s="2"/>
      <c r="D130" s="2"/>
      <c r="E130" s="2"/>
      <c r="F130" s="2"/>
      <c r="G130" s="2"/>
    </row>
    <row r="131" spans="1:7" x14ac:dyDescent="0.3">
      <c r="A131" s="2" t="s">
        <v>18</v>
      </c>
      <c r="B131" s="2" t="s">
        <v>112</v>
      </c>
      <c r="C131" s="2" t="s">
        <v>113</v>
      </c>
      <c r="D131" s="2" t="s">
        <v>114</v>
      </c>
      <c r="E131" s="2" t="s">
        <v>832</v>
      </c>
      <c r="F131" s="2" t="s">
        <v>115</v>
      </c>
      <c r="G131" s="2" t="s">
        <v>116</v>
      </c>
    </row>
    <row r="132" spans="1:7" x14ac:dyDescent="0.3">
      <c r="A132" s="2" t="s">
        <v>994</v>
      </c>
      <c r="B132" s="2" t="s">
        <v>160</v>
      </c>
      <c r="C132" s="2" t="s">
        <v>1110</v>
      </c>
      <c r="D132" s="2">
        <v>4176</v>
      </c>
      <c r="E132" s="2"/>
      <c r="F132" s="2"/>
      <c r="G132" s="2" t="s">
        <v>161</v>
      </c>
    </row>
    <row r="133" spans="1:7" x14ac:dyDescent="0.3">
      <c r="A133" s="2" t="s">
        <v>995</v>
      </c>
      <c r="B133" s="2" t="s">
        <v>162</v>
      </c>
      <c r="C133" s="2" t="s">
        <v>1116</v>
      </c>
      <c r="D133" s="2">
        <v>2984</v>
      </c>
      <c r="E133" s="2"/>
      <c r="F133" s="2"/>
      <c r="G133" s="2" t="s">
        <v>163</v>
      </c>
    </row>
    <row r="134" spans="1:7" x14ac:dyDescent="0.3">
      <c r="A134" s="2" t="s">
        <v>996</v>
      </c>
      <c r="B134" s="2" t="s">
        <v>164</v>
      </c>
      <c r="C134" s="2" t="s">
        <v>1110</v>
      </c>
      <c r="D134" s="2">
        <v>2592</v>
      </c>
      <c r="E134" s="2"/>
      <c r="F134" s="2"/>
      <c r="G134" s="2" t="s">
        <v>165</v>
      </c>
    </row>
    <row r="135" spans="1:7" x14ac:dyDescent="0.3">
      <c r="A135" s="2" t="s">
        <v>997</v>
      </c>
      <c r="B135" s="2" t="s">
        <v>166</v>
      </c>
      <c r="C135" s="2" t="s">
        <v>1116</v>
      </c>
      <c r="D135" s="2">
        <v>2496</v>
      </c>
      <c r="E135" s="2"/>
      <c r="F135" s="2"/>
      <c r="G135" s="2" t="s">
        <v>167</v>
      </c>
    </row>
    <row r="136" spans="1:7" x14ac:dyDescent="0.3">
      <c r="A136" s="2" t="s">
        <v>998</v>
      </c>
      <c r="B136" s="2" t="s">
        <v>168</v>
      </c>
      <c r="C136" s="2" t="s">
        <v>1116</v>
      </c>
      <c r="D136" s="2">
        <v>2472</v>
      </c>
      <c r="E136" s="2"/>
      <c r="F136" s="2"/>
      <c r="G136" s="2" t="s">
        <v>169</v>
      </c>
    </row>
    <row r="137" spans="1:7" ht="33" x14ac:dyDescent="0.3">
      <c r="A137" s="2" t="s">
        <v>999</v>
      </c>
      <c r="B137" s="2" t="s">
        <v>170</v>
      </c>
      <c r="C137" s="2" t="s">
        <v>1116</v>
      </c>
      <c r="D137" s="2">
        <v>2456</v>
      </c>
      <c r="E137" s="2"/>
      <c r="F137" s="2"/>
      <c r="G137" s="2" t="s">
        <v>171</v>
      </c>
    </row>
    <row r="138" spans="1:7" x14ac:dyDescent="0.3">
      <c r="A138" s="2" t="s">
        <v>1000</v>
      </c>
      <c r="B138" s="2" t="s">
        <v>172</v>
      </c>
      <c r="C138" s="2" t="s">
        <v>1110</v>
      </c>
      <c r="D138" s="2">
        <v>1993</v>
      </c>
      <c r="E138" s="2"/>
      <c r="F138" s="2"/>
      <c r="G138" s="2" t="s">
        <v>31</v>
      </c>
    </row>
    <row r="139" spans="1:7" x14ac:dyDescent="0.3">
      <c r="A139" s="2" t="s">
        <v>1001</v>
      </c>
      <c r="B139" s="2" t="s">
        <v>173</v>
      </c>
      <c r="C139" s="2" t="s">
        <v>1116</v>
      </c>
      <c r="D139" s="2">
        <v>1973</v>
      </c>
      <c r="E139" s="2"/>
      <c r="F139" s="2"/>
      <c r="G139" s="2" t="s">
        <v>84</v>
      </c>
    </row>
    <row r="140" spans="1:7" x14ac:dyDescent="0.3">
      <c r="A140" s="2" t="s">
        <v>1002</v>
      </c>
      <c r="B140" s="2" t="s">
        <v>174</v>
      </c>
      <c r="C140" s="2" t="s">
        <v>1110</v>
      </c>
      <c r="D140" s="2">
        <v>1968</v>
      </c>
      <c r="E140" s="2"/>
      <c r="F140" s="2"/>
      <c r="G140" s="2" t="s">
        <v>175</v>
      </c>
    </row>
    <row r="141" spans="1:7" x14ac:dyDescent="0.3">
      <c r="A141" s="2" t="s">
        <v>1003</v>
      </c>
      <c r="B141" s="2" t="s">
        <v>176</v>
      </c>
      <c r="C141" s="2" t="s">
        <v>1110</v>
      </c>
      <c r="D141" s="2">
        <v>1220</v>
      </c>
      <c r="E141" s="2"/>
      <c r="F141" s="2"/>
      <c r="G141" s="2" t="s">
        <v>29</v>
      </c>
    </row>
    <row r="142" spans="1:7" x14ac:dyDescent="0.3">
      <c r="A142" s="2" t="s">
        <v>1004</v>
      </c>
      <c r="B142" s="2" t="s">
        <v>177</v>
      </c>
      <c r="C142" s="2" t="s">
        <v>1110</v>
      </c>
      <c r="D142" s="2">
        <v>1088</v>
      </c>
      <c r="E142" s="2"/>
      <c r="F142" s="2"/>
      <c r="G142" s="2" t="s">
        <v>178</v>
      </c>
    </row>
    <row r="143" spans="1:7" x14ac:dyDescent="0.3">
      <c r="A143" s="2" t="s">
        <v>1134</v>
      </c>
      <c r="B143" s="2"/>
      <c r="C143" s="2"/>
      <c r="D143" s="2"/>
      <c r="E143" s="2"/>
      <c r="F143" s="2"/>
      <c r="G143" s="2"/>
    </row>
    <row r="144" spans="1:7" x14ac:dyDescent="0.3">
      <c r="A144" s="2" t="s">
        <v>18</v>
      </c>
      <c r="B144" s="2" t="s">
        <v>112</v>
      </c>
      <c r="C144" s="2" t="s">
        <v>113</v>
      </c>
      <c r="D144" s="2" t="s">
        <v>114</v>
      </c>
      <c r="E144" s="2" t="s">
        <v>832</v>
      </c>
      <c r="F144" s="2" t="s">
        <v>115</v>
      </c>
      <c r="G144" s="2" t="s">
        <v>116</v>
      </c>
    </row>
    <row r="145" spans="1:7" ht="33" x14ac:dyDescent="0.3">
      <c r="A145" s="2" t="s">
        <v>1005</v>
      </c>
      <c r="B145" s="2" t="s">
        <v>1144</v>
      </c>
      <c r="C145" s="2" t="s">
        <v>1114</v>
      </c>
      <c r="D145" s="2">
        <v>4189</v>
      </c>
      <c r="E145" s="2"/>
      <c r="F145" s="2"/>
      <c r="G145" s="57" t="s">
        <v>1145</v>
      </c>
    </row>
    <row r="146" spans="1:7" x14ac:dyDescent="0.3">
      <c r="A146" s="2" t="s">
        <v>1006</v>
      </c>
      <c r="B146" s="2" t="s">
        <v>179</v>
      </c>
      <c r="C146" s="2" t="s">
        <v>1110</v>
      </c>
      <c r="D146" s="2">
        <v>2808</v>
      </c>
      <c r="E146" s="2"/>
      <c r="F146" s="2"/>
      <c r="G146" s="2" t="s">
        <v>180</v>
      </c>
    </row>
    <row r="147" spans="1:7" x14ac:dyDescent="0.3">
      <c r="A147" s="2" t="s">
        <v>1007</v>
      </c>
      <c r="B147" s="2" t="s">
        <v>181</v>
      </c>
      <c r="C147" s="2" t="s">
        <v>1110</v>
      </c>
      <c r="D147" s="2">
        <v>2428</v>
      </c>
      <c r="E147" s="2"/>
      <c r="F147" s="2"/>
      <c r="G147" s="2" t="s">
        <v>132</v>
      </c>
    </row>
    <row r="148" spans="1:7" x14ac:dyDescent="0.3">
      <c r="A148" s="2" t="s">
        <v>1008</v>
      </c>
      <c r="B148" s="2" t="s">
        <v>182</v>
      </c>
      <c r="C148" s="2" t="s">
        <v>1110</v>
      </c>
      <c r="D148" s="2">
        <v>2268</v>
      </c>
      <c r="E148" s="2"/>
      <c r="F148" s="2"/>
      <c r="G148" s="2" t="s">
        <v>183</v>
      </c>
    </row>
    <row r="149" spans="1:7" ht="33" x14ac:dyDescent="0.3">
      <c r="A149" s="2" t="s">
        <v>1009</v>
      </c>
      <c r="B149" s="2" t="s">
        <v>184</v>
      </c>
      <c r="C149" s="2" t="s">
        <v>1110</v>
      </c>
      <c r="D149" s="2">
        <v>2195</v>
      </c>
      <c r="E149" s="2"/>
      <c r="F149" s="2"/>
      <c r="G149" s="2" t="s">
        <v>185</v>
      </c>
    </row>
    <row r="150" spans="1:7" ht="33" x14ac:dyDescent="0.3">
      <c r="A150" s="2" t="s">
        <v>1010</v>
      </c>
      <c r="B150" s="2" t="s">
        <v>186</v>
      </c>
      <c r="C150" s="2" t="s">
        <v>1116</v>
      </c>
      <c r="D150" s="2">
        <v>2117</v>
      </c>
      <c r="E150" s="2"/>
      <c r="F150" s="2"/>
      <c r="G150" s="2" t="s">
        <v>187</v>
      </c>
    </row>
    <row r="151" spans="1:7" x14ac:dyDescent="0.3">
      <c r="A151" s="2" t="s">
        <v>1011</v>
      </c>
      <c r="B151" s="2" t="s">
        <v>188</v>
      </c>
      <c r="C151" s="2" t="s">
        <v>1110</v>
      </c>
      <c r="D151" s="2">
        <v>2030</v>
      </c>
      <c r="E151" s="2"/>
      <c r="F151" s="2"/>
      <c r="G151" s="2" t="s">
        <v>189</v>
      </c>
    </row>
    <row r="152" spans="1:7" ht="33" x14ac:dyDescent="0.3">
      <c r="A152" s="2" t="s">
        <v>1012</v>
      </c>
      <c r="B152" s="2" t="s">
        <v>190</v>
      </c>
      <c r="C152" s="2" t="s">
        <v>1110</v>
      </c>
      <c r="D152" s="2">
        <v>1943</v>
      </c>
      <c r="E152" s="2"/>
      <c r="F152" s="2"/>
      <c r="G152" s="2" t="s">
        <v>191</v>
      </c>
    </row>
    <row r="153" spans="1:7" x14ac:dyDescent="0.3">
      <c r="A153" s="2" t="s">
        <v>1013</v>
      </c>
      <c r="B153" s="2" t="s">
        <v>192</v>
      </c>
      <c r="C153" s="2" t="s">
        <v>1116</v>
      </c>
      <c r="D153" s="2">
        <v>1840</v>
      </c>
      <c r="E153" s="2"/>
      <c r="F153" s="2"/>
      <c r="G153" s="2" t="s">
        <v>193</v>
      </c>
    </row>
    <row r="154" spans="1:7" ht="33" x14ac:dyDescent="0.3">
      <c r="A154" s="2" t="s">
        <v>1014</v>
      </c>
      <c r="B154" s="2" t="s">
        <v>194</v>
      </c>
      <c r="C154" s="2" t="s">
        <v>1110</v>
      </c>
      <c r="D154" s="2">
        <v>1795</v>
      </c>
      <c r="E154" s="2"/>
      <c r="F154" s="2"/>
      <c r="G154" s="2" t="s">
        <v>195</v>
      </c>
    </row>
    <row r="155" spans="1:7" ht="33" x14ac:dyDescent="0.3">
      <c r="A155" s="2" t="s">
        <v>1015</v>
      </c>
      <c r="B155" s="2" t="s">
        <v>196</v>
      </c>
      <c r="C155" s="2" t="s">
        <v>1116</v>
      </c>
      <c r="D155" s="2">
        <v>1699</v>
      </c>
      <c r="E155" s="2"/>
      <c r="F155" s="2"/>
      <c r="G155" s="2" t="s">
        <v>197</v>
      </c>
    </row>
    <row r="156" spans="1:7" x14ac:dyDescent="0.3">
      <c r="A156" s="2" t="s">
        <v>1135</v>
      </c>
      <c r="B156" s="2" t="s">
        <v>198</v>
      </c>
      <c r="C156" s="2" t="s">
        <v>1119</v>
      </c>
      <c r="D156" s="2">
        <v>1680</v>
      </c>
      <c r="E156" s="2"/>
      <c r="F156" s="2"/>
      <c r="G156" s="2" t="s">
        <v>199</v>
      </c>
    </row>
    <row r="157" spans="1:7" x14ac:dyDescent="0.3">
      <c r="A157" s="2" t="s">
        <v>18</v>
      </c>
      <c r="B157" s="2" t="s">
        <v>112</v>
      </c>
      <c r="C157" s="2" t="s">
        <v>113</v>
      </c>
      <c r="D157" s="2" t="s">
        <v>114</v>
      </c>
      <c r="E157" s="2" t="s">
        <v>832</v>
      </c>
      <c r="F157" s="2" t="s">
        <v>115</v>
      </c>
      <c r="G157" s="2" t="s">
        <v>116</v>
      </c>
    </row>
    <row r="158" spans="1:7" x14ac:dyDescent="0.3">
      <c r="A158" s="2" t="s">
        <v>1016</v>
      </c>
      <c r="B158" s="2" t="s">
        <v>201</v>
      </c>
      <c r="C158" s="2" t="s">
        <v>1110</v>
      </c>
      <c r="D158" s="2">
        <v>2100</v>
      </c>
      <c r="E158" s="2" t="s">
        <v>13</v>
      </c>
      <c r="F158" s="2"/>
      <c r="G158" s="2" t="s">
        <v>14</v>
      </c>
    </row>
    <row r="159" spans="1:7" x14ac:dyDescent="0.3">
      <c r="A159" s="2" t="s">
        <v>1017</v>
      </c>
      <c r="B159" s="2" t="s">
        <v>202</v>
      </c>
      <c r="C159" s="2" t="s">
        <v>1110</v>
      </c>
      <c r="D159" s="2">
        <v>1980</v>
      </c>
      <c r="E159" s="2" t="s">
        <v>32</v>
      </c>
      <c r="F159" s="2"/>
      <c r="G159" s="2" t="s">
        <v>28</v>
      </c>
    </row>
    <row r="160" spans="1:7" x14ac:dyDescent="0.3">
      <c r="A160" s="2" t="s">
        <v>1018</v>
      </c>
      <c r="B160" s="2" t="s">
        <v>203</v>
      </c>
      <c r="C160" s="2" t="s">
        <v>1116</v>
      </c>
      <c r="D160" s="2">
        <v>596</v>
      </c>
      <c r="E160" s="2"/>
      <c r="F160" s="2"/>
      <c r="G160" s="2" t="s">
        <v>17</v>
      </c>
    </row>
    <row r="161" spans="1:7" x14ac:dyDescent="0.3">
      <c r="A161" s="2" t="s">
        <v>1019</v>
      </c>
      <c r="B161" s="2" t="s">
        <v>204</v>
      </c>
      <c r="C161" s="2" t="s">
        <v>1116</v>
      </c>
      <c r="D161" s="2">
        <v>420</v>
      </c>
      <c r="E161" s="2"/>
      <c r="F161" s="2"/>
      <c r="G161" s="2"/>
    </row>
    <row r="162" spans="1:7" x14ac:dyDescent="0.3">
      <c r="A162" s="2" t="s">
        <v>1020</v>
      </c>
      <c r="B162" s="2" t="s">
        <v>205</v>
      </c>
      <c r="C162" s="2" t="s">
        <v>1116</v>
      </c>
      <c r="D162" s="2">
        <v>164</v>
      </c>
      <c r="E162" s="2"/>
      <c r="F162" s="2"/>
      <c r="G162" s="2"/>
    </row>
    <row r="163" spans="1:7" x14ac:dyDescent="0.3">
      <c r="A163" s="2" t="s">
        <v>1021</v>
      </c>
      <c r="B163" s="2" t="s">
        <v>206</v>
      </c>
      <c r="C163" s="2" t="s">
        <v>1116</v>
      </c>
      <c r="D163" s="2">
        <v>108</v>
      </c>
      <c r="E163" s="2"/>
      <c r="F163" s="2"/>
      <c r="G163" s="2"/>
    </row>
    <row r="164" spans="1:7" x14ac:dyDescent="0.3">
      <c r="A164" s="2" t="s">
        <v>1022</v>
      </c>
      <c r="B164" s="2" t="s">
        <v>207</v>
      </c>
      <c r="C164" s="2" t="s">
        <v>1116</v>
      </c>
      <c r="D164" s="2">
        <v>56</v>
      </c>
      <c r="E164" s="2"/>
      <c r="F164" s="2"/>
      <c r="G164" s="2" t="s">
        <v>208</v>
      </c>
    </row>
    <row r="165" spans="1:7" x14ac:dyDescent="0.3">
      <c r="A165" s="2" t="s">
        <v>1023</v>
      </c>
      <c r="B165" s="2"/>
      <c r="C165" s="2"/>
      <c r="D165" s="2"/>
      <c r="E165" s="2"/>
      <c r="F165" s="2"/>
      <c r="G165" s="2"/>
    </row>
    <row r="166" spans="1:7" x14ac:dyDescent="0.3">
      <c r="A166" s="2" t="s">
        <v>1024</v>
      </c>
      <c r="B166" s="2"/>
      <c r="C166" s="2"/>
      <c r="D166" s="2"/>
      <c r="E166" s="2"/>
      <c r="F166" s="2"/>
      <c r="G166" s="2"/>
    </row>
    <row r="167" spans="1:7" x14ac:dyDescent="0.3">
      <c r="A167" s="2" t="s">
        <v>1025</v>
      </c>
      <c r="B167" s="2"/>
      <c r="C167" s="2"/>
      <c r="D167" s="2"/>
      <c r="E167" s="2"/>
      <c r="F167" s="2"/>
      <c r="G167" s="2"/>
    </row>
    <row r="168" spans="1:7" x14ac:dyDescent="0.3">
      <c r="A168" s="2" t="s">
        <v>1026</v>
      </c>
      <c r="B168" s="2"/>
      <c r="C168" s="2"/>
      <c r="D168" s="2"/>
      <c r="E168" s="2"/>
      <c r="F168" s="2"/>
      <c r="G168" s="2"/>
    </row>
    <row r="169" spans="1:7" x14ac:dyDescent="0.3">
      <c r="A169" s="2" t="s">
        <v>1136</v>
      </c>
      <c r="B169" s="2"/>
      <c r="C169" s="2"/>
      <c r="D169" s="2"/>
      <c r="E169" s="2"/>
      <c r="F169" s="2"/>
      <c r="G169" s="2"/>
    </row>
    <row r="170" spans="1:7" x14ac:dyDescent="0.3">
      <c r="A170" s="2" t="s">
        <v>18</v>
      </c>
      <c r="B170" s="2" t="s">
        <v>112</v>
      </c>
      <c r="C170" s="2" t="s">
        <v>113</v>
      </c>
      <c r="D170" s="2" t="s">
        <v>114</v>
      </c>
      <c r="E170" s="2" t="s">
        <v>832</v>
      </c>
      <c r="F170" s="2" t="s">
        <v>115</v>
      </c>
      <c r="G170" s="2" t="s">
        <v>116</v>
      </c>
    </row>
    <row r="171" spans="1:7" ht="33" x14ac:dyDescent="0.3">
      <c r="A171" s="2" t="s">
        <v>1027</v>
      </c>
      <c r="B171" s="2" t="s">
        <v>210</v>
      </c>
      <c r="C171" s="2" t="s">
        <v>1110</v>
      </c>
      <c r="D171" s="2">
        <v>3733</v>
      </c>
      <c r="E171" s="2"/>
      <c r="F171" s="2"/>
      <c r="G171" s="2" t="s">
        <v>123</v>
      </c>
    </row>
    <row r="172" spans="1:7" x14ac:dyDescent="0.3">
      <c r="A172" s="2" t="s">
        <v>1028</v>
      </c>
      <c r="B172" s="2" t="s">
        <v>211</v>
      </c>
      <c r="C172" s="2" t="s">
        <v>1110</v>
      </c>
      <c r="D172" s="2">
        <v>2244</v>
      </c>
      <c r="E172" s="2"/>
      <c r="F172" s="2"/>
      <c r="G172" s="2" t="s">
        <v>212</v>
      </c>
    </row>
    <row r="173" spans="1:7" ht="33" x14ac:dyDescent="0.3">
      <c r="A173" s="2" t="s">
        <v>1029</v>
      </c>
      <c r="B173" s="2" t="s">
        <v>213</v>
      </c>
      <c r="C173" s="2" t="s">
        <v>1116</v>
      </c>
      <c r="D173" s="2">
        <v>2122</v>
      </c>
      <c r="E173" s="2"/>
      <c r="F173" s="2"/>
      <c r="G173" s="2" t="s">
        <v>214</v>
      </c>
    </row>
    <row r="174" spans="1:7" x14ac:dyDescent="0.3">
      <c r="A174" s="2" t="s">
        <v>1030</v>
      </c>
      <c r="B174" s="2" t="s">
        <v>215</v>
      </c>
      <c r="C174" s="2" t="s">
        <v>1110</v>
      </c>
      <c r="D174" s="2">
        <v>1832</v>
      </c>
      <c r="E174" s="2" t="s">
        <v>80</v>
      </c>
      <c r="F174" s="2"/>
      <c r="G174" s="2" t="s">
        <v>216</v>
      </c>
    </row>
    <row r="175" spans="1:7" x14ac:dyDescent="0.3">
      <c r="A175" s="2" t="s">
        <v>1031</v>
      </c>
      <c r="B175" s="2" t="s">
        <v>217</v>
      </c>
      <c r="C175" s="2" t="s">
        <v>1110</v>
      </c>
      <c r="D175" s="2">
        <v>1816</v>
      </c>
      <c r="E175" s="2" t="s">
        <v>13</v>
      </c>
      <c r="F175" s="2"/>
      <c r="G175" s="2"/>
    </row>
    <row r="176" spans="1:7" ht="33" x14ac:dyDescent="0.3">
      <c r="A176" s="2" t="s">
        <v>1032</v>
      </c>
      <c r="B176" s="2" t="s">
        <v>218</v>
      </c>
      <c r="C176" s="2" t="s">
        <v>1116</v>
      </c>
      <c r="D176" s="2">
        <v>1768</v>
      </c>
      <c r="E176" s="2"/>
      <c r="F176" s="2"/>
      <c r="G176" s="2" t="s">
        <v>219</v>
      </c>
    </row>
    <row r="177" spans="1:7" x14ac:dyDescent="0.3">
      <c r="A177" s="2" t="s">
        <v>1033</v>
      </c>
      <c r="B177" s="2" t="s">
        <v>220</v>
      </c>
      <c r="C177" s="2" t="s">
        <v>1116</v>
      </c>
      <c r="D177" s="2">
        <v>1736</v>
      </c>
      <c r="E177" s="2"/>
      <c r="F177" s="2"/>
      <c r="G177" s="2" t="s">
        <v>221</v>
      </c>
    </row>
    <row r="178" spans="1:7" x14ac:dyDescent="0.3">
      <c r="A178" s="2" t="s">
        <v>1034</v>
      </c>
      <c r="B178" s="2" t="s">
        <v>222</v>
      </c>
      <c r="C178" s="2" t="s">
        <v>1110</v>
      </c>
      <c r="D178" s="2">
        <v>1236</v>
      </c>
      <c r="E178" s="2"/>
      <c r="F178" s="2"/>
      <c r="G178" s="2" t="s">
        <v>223</v>
      </c>
    </row>
    <row r="179" spans="1:7" x14ac:dyDescent="0.3">
      <c r="A179" s="2" t="s">
        <v>1035</v>
      </c>
      <c r="B179" s="2" t="s">
        <v>224</v>
      </c>
      <c r="C179" s="2" t="s">
        <v>1116</v>
      </c>
      <c r="D179" s="2">
        <v>1146</v>
      </c>
      <c r="E179" s="2"/>
      <c r="F179" s="2"/>
      <c r="G179" s="2" t="s">
        <v>178</v>
      </c>
    </row>
    <row r="180" spans="1:7" x14ac:dyDescent="0.3">
      <c r="A180" s="2" t="s">
        <v>1036</v>
      </c>
      <c r="B180" s="2" t="s">
        <v>225</v>
      </c>
      <c r="C180" s="2" t="s">
        <v>1116</v>
      </c>
      <c r="D180" s="2">
        <v>1044</v>
      </c>
      <c r="E180" s="2"/>
      <c r="F180" s="2"/>
      <c r="G180" s="2" t="s">
        <v>226</v>
      </c>
    </row>
    <row r="181" spans="1:7" x14ac:dyDescent="0.3">
      <c r="A181" s="2" t="s">
        <v>1037</v>
      </c>
      <c r="B181" s="2"/>
      <c r="C181" s="2"/>
      <c r="D181" s="2"/>
      <c r="E181" s="2"/>
      <c r="F181" s="2"/>
      <c r="G181" s="2"/>
    </row>
    <row r="182" spans="1:7" x14ac:dyDescent="0.3">
      <c r="A182" s="2" t="s">
        <v>1137</v>
      </c>
      <c r="B182" s="2"/>
      <c r="C182" s="2"/>
      <c r="D182" s="2"/>
      <c r="E182" s="2"/>
      <c r="F182" s="2"/>
      <c r="G182" s="2"/>
    </row>
    <row r="183" spans="1:7" x14ac:dyDescent="0.3">
      <c r="A183" s="2" t="s">
        <v>18</v>
      </c>
      <c r="B183" s="2" t="s">
        <v>112</v>
      </c>
      <c r="C183" s="2" t="s">
        <v>113</v>
      </c>
      <c r="D183" s="2" t="s">
        <v>114</v>
      </c>
      <c r="E183" s="2" t="s">
        <v>832</v>
      </c>
      <c r="F183" s="2" t="s">
        <v>115</v>
      </c>
      <c r="G183" s="2" t="s">
        <v>116</v>
      </c>
    </row>
    <row r="184" spans="1:7" x14ac:dyDescent="0.3">
      <c r="A184" s="2" t="s">
        <v>1038</v>
      </c>
      <c r="B184" s="2" t="s">
        <v>228</v>
      </c>
      <c r="C184" s="2" t="s">
        <v>1110</v>
      </c>
      <c r="D184" s="2">
        <v>1981</v>
      </c>
      <c r="E184" s="2"/>
      <c r="F184" s="2"/>
      <c r="G184" s="2" t="s">
        <v>229</v>
      </c>
    </row>
    <row r="185" spans="1:7" x14ac:dyDescent="0.3">
      <c r="A185" s="2" t="s">
        <v>1039</v>
      </c>
      <c r="B185" s="2" t="s">
        <v>230</v>
      </c>
      <c r="C185" s="2" t="s">
        <v>1116</v>
      </c>
      <c r="D185" s="2">
        <v>1672</v>
      </c>
      <c r="E185" s="2"/>
      <c r="F185" s="2"/>
      <c r="G185" s="2" t="s">
        <v>231</v>
      </c>
    </row>
    <row r="186" spans="1:7" x14ac:dyDescent="0.3">
      <c r="A186" s="2" t="s">
        <v>1040</v>
      </c>
      <c r="B186" s="2" t="s">
        <v>232</v>
      </c>
      <c r="C186" s="2" t="s">
        <v>1116</v>
      </c>
      <c r="D186" s="2">
        <v>1624</v>
      </c>
      <c r="E186" s="2"/>
      <c r="F186" s="2"/>
      <c r="G186" s="2" t="s">
        <v>154</v>
      </c>
    </row>
    <row r="187" spans="1:7" x14ac:dyDescent="0.3">
      <c r="A187" s="2" t="s">
        <v>1041</v>
      </c>
      <c r="B187" s="2" t="s">
        <v>233</v>
      </c>
      <c r="C187" s="2" t="s">
        <v>1116</v>
      </c>
      <c r="D187" s="2">
        <v>1468</v>
      </c>
      <c r="E187" s="2"/>
      <c r="F187" s="2"/>
      <c r="G187" s="2" t="s">
        <v>234</v>
      </c>
    </row>
    <row r="188" spans="1:7" ht="33" x14ac:dyDescent="0.3">
      <c r="A188" s="2" t="s">
        <v>1042</v>
      </c>
      <c r="B188" s="2" t="s">
        <v>235</v>
      </c>
      <c r="C188" s="2" t="s">
        <v>1116</v>
      </c>
      <c r="D188" s="2">
        <v>768</v>
      </c>
      <c r="E188" s="2"/>
      <c r="F188" s="2"/>
      <c r="G188" s="2" t="s">
        <v>236</v>
      </c>
    </row>
    <row r="189" spans="1:7" x14ac:dyDescent="0.3">
      <c r="A189" s="2" t="s">
        <v>1043</v>
      </c>
      <c r="B189" s="2"/>
      <c r="C189" s="2"/>
      <c r="D189" s="2"/>
      <c r="E189" s="2"/>
      <c r="F189" s="2"/>
      <c r="G189" s="2"/>
    </row>
    <row r="190" spans="1:7" x14ac:dyDescent="0.3">
      <c r="A190" s="2" t="s">
        <v>1044</v>
      </c>
      <c r="B190" s="2"/>
      <c r="C190" s="2"/>
      <c r="D190" s="2"/>
      <c r="E190" s="2"/>
      <c r="F190" s="2"/>
      <c r="G190" s="2"/>
    </row>
    <row r="191" spans="1:7" x14ac:dyDescent="0.3">
      <c r="A191" s="2" t="s">
        <v>1045</v>
      </c>
      <c r="B191" s="2"/>
      <c r="C191" s="2"/>
      <c r="D191" s="2"/>
      <c r="E191" s="2"/>
      <c r="F191" s="2"/>
      <c r="G191" s="2"/>
    </row>
    <row r="192" spans="1:7" x14ac:dyDescent="0.3">
      <c r="A192" s="2" t="s">
        <v>1046</v>
      </c>
      <c r="B192" s="2"/>
      <c r="C192" s="2"/>
      <c r="D192" s="2"/>
      <c r="E192" s="2"/>
      <c r="F192" s="2"/>
      <c r="G192" s="2"/>
    </row>
    <row r="193" spans="1:7" x14ac:dyDescent="0.3">
      <c r="A193" s="2" t="s">
        <v>1047</v>
      </c>
      <c r="B193" s="2"/>
      <c r="C193" s="2"/>
      <c r="D193" s="2"/>
      <c r="E193" s="2"/>
      <c r="F193" s="2"/>
      <c r="G193" s="2"/>
    </row>
    <row r="194" spans="1:7" x14ac:dyDescent="0.3">
      <c r="A194" s="2" t="s">
        <v>1048</v>
      </c>
      <c r="B194" s="2"/>
      <c r="C194" s="2"/>
      <c r="D194" s="2"/>
      <c r="E194" s="2"/>
      <c r="F194" s="2"/>
      <c r="G194" s="2"/>
    </row>
    <row r="195" spans="1:7" x14ac:dyDescent="0.3">
      <c r="A195" s="2" t="s">
        <v>1138</v>
      </c>
      <c r="B195" s="2"/>
      <c r="C195" s="2"/>
      <c r="D195" s="2"/>
      <c r="E195" s="2"/>
      <c r="F195" s="2"/>
      <c r="G195" s="2"/>
    </row>
    <row r="196" spans="1:7" ht="15.75" customHeight="1" x14ac:dyDescent="0.3">
      <c r="A196" s="2" t="s">
        <v>18</v>
      </c>
      <c r="B196" s="2" t="s">
        <v>112</v>
      </c>
      <c r="C196" s="2" t="s">
        <v>113</v>
      </c>
      <c r="D196" s="2" t="s">
        <v>114</v>
      </c>
      <c r="E196" s="2" t="s">
        <v>832</v>
      </c>
      <c r="F196" s="2" t="s">
        <v>115</v>
      </c>
      <c r="G196" s="2" t="s">
        <v>116</v>
      </c>
    </row>
    <row r="197" spans="1:7" x14ac:dyDescent="0.3">
      <c r="A197" s="2" t="s">
        <v>1049</v>
      </c>
      <c r="B197" s="2" t="s">
        <v>237</v>
      </c>
      <c r="C197" s="2" t="s">
        <v>1116</v>
      </c>
      <c r="D197" s="2">
        <v>3284</v>
      </c>
      <c r="E197" s="2"/>
      <c r="F197" s="2"/>
      <c r="G197" s="2" t="s">
        <v>238</v>
      </c>
    </row>
    <row r="198" spans="1:7" x14ac:dyDescent="0.3">
      <c r="A198" s="2" t="s">
        <v>1050</v>
      </c>
      <c r="B198" s="2" t="s">
        <v>239</v>
      </c>
      <c r="C198" s="2" t="s">
        <v>1110</v>
      </c>
      <c r="D198" s="2">
        <v>2776</v>
      </c>
      <c r="E198" s="2" t="s">
        <v>32</v>
      </c>
      <c r="F198" s="2"/>
      <c r="G198" s="2" t="s">
        <v>240</v>
      </c>
    </row>
    <row r="199" spans="1:7" x14ac:dyDescent="0.3">
      <c r="A199" s="2" t="s">
        <v>1051</v>
      </c>
      <c r="B199" s="2" t="s">
        <v>241</v>
      </c>
      <c r="C199" s="2" t="s">
        <v>1116</v>
      </c>
      <c r="D199" s="2">
        <v>2536</v>
      </c>
      <c r="E199" s="2"/>
      <c r="F199" s="2"/>
      <c r="G199" s="2" t="s">
        <v>242</v>
      </c>
    </row>
    <row r="200" spans="1:7" x14ac:dyDescent="0.3">
      <c r="A200" s="2" t="s">
        <v>1052</v>
      </c>
      <c r="B200" s="2" t="s">
        <v>243</v>
      </c>
      <c r="C200" s="2" t="s">
        <v>1110</v>
      </c>
      <c r="D200" s="2">
        <v>2164</v>
      </c>
      <c r="E200" s="2" t="s">
        <v>32</v>
      </c>
      <c r="F200" s="2"/>
      <c r="G200" s="2" t="s">
        <v>244</v>
      </c>
    </row>
    <row r="201" spans="1:7" ht="33" x14ac:dyDescent="0.3">
      <c r="A201" s="2" t="s">
        <v>1053</v>
      </c>
      <c r="B201" s="2" t="s">
        <v>245</v>
      </c>
      <c r="C201" s="2" t="s">
        <v>1110</v>
      </c>
      <c r="D201" s="2">
        <v>2056</v>
      </c>
      <c r="E201" s="2"/>
      <c r="F201" s="2"/>
      <c r="G201" s="2" t="s">
        <v>246</v>
      </c>
    </row>
    <row r="202" spans="1:7" x14ac:dyDescent="0.3">
      <c r="A202" s="2" t="s">
        <v>1054</v>
      </c>
      <c r="B202" s="2" t="s">
        <v>247</v>
      </c>
      <c r="C202" s="2" t="s">
        <v>1116</v>
      </c>
      <c r="D202" s="2">
        <v>1396</v>
      </c>
      <c r="E202" s="2"/>
      <c r="F202" s="2"/>
      <c r="G202" s="2" t="s">
        <v>178</v>
      </c>
    </row>
    <row r="203" spans="1:7" ht="33" x14ac:dyDescent="0.3">
      <c r="A203" s="2" t="s">
        <v>1055</v>
      </c>
      <c r="B203" s="2" t="s">
        <v>248</v>
      </c>
      <c r="C203" s="2" t="s">
        <v>1116</v>
      </c>
      <c r="D203" s="2">
        <v>872</v>
      </c>
      <c r="E203" s="2"/>
      <c r="F203" s="2"/>
      <c r="G203" s="2" t="s">
        <v>249</v>
      </c>
    </row>
    <row r="204" spans="1:7" x14ac:dyDescent="0.3">
      <c r="A204" s="2" t="s">
        <v>1056</v>
      </c>
      <c r="B204" s="2"/>
      <c r="C204" s="2"/>
      <c r="D204" s="2"/>
      <c r="E204" s="2"/>
      <c r="F204" s="2"/>
      <c r="G204" s="2"/>
    </row>
    <row r="205" spans="1:7" x14ac:dyDescent="0.3">
      <c r="A205" s="2" t="s">
        <v>1057</v>
      </c>
      <c r="B205" s="2"/>
      <c r="C205" s="2"/>
      <c r="D205" s="2"/>
      <c r="E205" s="2"/>
      <c r="F205" s="2"/>
      <c r="G205" s="2"/>
    </row>
    <row r="206" spans="1:7" x14ac:dyDescent="0.3">
      <c r="A206" s="2" t="s">
        <v>1058</v>
      </c>
      <c r="B206" s="2"/>
      <c r="C206" s="2"/>
      <c r="D206" s="2"/>
      <c r="E206" s="2"/>
      <c r="F206" s="2"/>
      <c r="G206" s="2"/>
    </row>
    <row r="207" spans="1:7" x14ac:dyDescent="0.3">
      <c r="A207" s="2" t="s">
        <v>1059</v>
      </c>
      <c r="B207" s="2"/>
      <c r="C207" s="2"/>
      <c r="D207" s="2"/>
      <c r="E207" s="2"/>
      <c r="F207" s="2"/>
      <c r="G207" s="2"/>
    </row>
    <row r="208" spans="1:7" x14ac:dyDescent="0.3">
      <c r="A208" s="2" t="s">
        <v>1139</v>
      </c>
      <c r="B208" s="2"/>
      <c r="C208" s="2"/>
      <c r="D208" s="2"/>
      <c r="E208" s="2"/>
      <c r="F208" s="2"/>
      <c r="G208" s="2"/>
    </row>
    <row r="209" spans="1:7" x14ac:dyDescent="0.3">
      <c r="A209" s="2" t="s">
        <v>18</v>
      </c>
      <c r="B209" s="2" t="s">
        <v>112</v>
      </c>
      <c r="C209" s="2" t="s">
        <v>113</v>
      </c>
      <c r="D209" s="2" t="s">
        <v>114</v>
      </c>
      <c r="E209" s="2" t="s">
        <v>832</v>
      </c>
      <c r="F209" s="2" t="s">
        <v>115</v>
      </c>
      <c r="G209" s="2" t="s">
        <v>116</v>
      </c>
    </row>
    <row r="210" spans="1:7" x14ac:dyDescent="0.3">
      <c r="A210" s="2" t="s">
        <v>1060</v>
      </c>
      <c r="B210" s="2" t="s">
        <v>1121</v>
      </c>
      <c r="C210" s="2" t="s">
        <v>1119</v>
      </c>
      <c r="D210" s="2">
        <v>3259</v>
      </c>
      <c r="E210" s="2"/>
      <c r="F210" s="2"/>
      <c r="G210" s="2" t="s">
        <v>1122</v>
      </c>
    </row>
    <row r="211" spans="1:7" x14ac:dyDescent="0.3">
      <c r="A211" s="2" t="s">
        <v>1061</v>
      </c>
      <c r="B211" s="2" t="s">
        <v>251</v>
      </c>
      <c r="C211" s="2" t="s">
        <v>1116</v>
      </c>
      <c r="D211" s="2">
        <v>1944</v>
      </c>
      <c r="E211" s="2"/>
      <c r="F211" s="2"/>
      <c r="G211" s="2" t="s">
        <v>252</v>
      </c>
    </row>
    <row r="212" spans="1:7" x14ac:dyDescent="0.3">
      <c r="A212" s="2" t="s">
        <v>1062</v>
      </c>
      <c r="B212" s="2" t="s">
        <v>253</v>
      </c>
      <c r="C212" s="2" t="s">
        <v>1116</v>
      </c>
      <c r="D212" s="2">
        <v>1760</v>
      </c>
      <c r="E212" s="2"/>
      <c r="F212" s="2"/>
      <c r="G212" s="2" t="s">
        <v>154</v>
      </c>
    </row>
    <row r="213" spans="1:7" x14ac:dyDescent="0.3">
      <c r="A213" s="2" t="s">
        <v>1063</v>
      </c>
      <c r="B213" s="2" t="s">
        <v>254</v>
      </c>
      <c r="C213" s="2" t="s">
        <v>1116</v>
      </c>
      <c r="D213" s="2">
        <v>1744</v>
      </c>
      <c r="E213" s="2"/>
      <c r="F213" s="2"/>
      <c r="G213" s="2" t="s">
        <v>255</v>
      </c>
    </row>
    <row r="214" spans="1:7" x14ac:dyDescent="0.3">
      <c r="A214" s="2" t="s">
        <v>1064</v>
      </c>
      <c r="B214" s="2" t="s">
        <v>256</v>
      </c>
      <c r="C214" s="2" t="s">
        <v>1116</v>
      </c>
      <c r="D214" s="2">
        <v>1664</v>
      </c>
      <c r="E214" s="2"/>
      <c r="F214" s="2"/>
      <c r="G214" s="2" t="s">
        <v>30</v>
      </c>
    </row>
    <row r="215" spans="1:7" x14ac:dyDescent="0.3">
      <c r="A215" s="2" t="s">
        <v>1065</v>
      </c>
      <c r="B215" s="2" t="s">
        <v>257</v>
      </c>
      <c r="C215" s="2" t="s">
        <v>1116</v>
      </c>
      <c r="D215" s="2">
        <v>1168</v>
      </c>
      <c r="E215" s="2"/>
      <c r="F215" s="2"/>
      <c r="G215" s="2" t="s">
        <v>15</v>
      </c>
    </row>
    <row r="216" spans="1:7" x14ac:dyDescent="0.3">
      <c r="A216" s="2" t="s">
        <v>1066</v>
      </c>
      <c r="B216" s="2" t="s">
        <v>258</v>
      </c>
      <c r="C216" s="2" t="s">
        <v>1110</v>
      </c>
      <c r="D216" s="2">
        <v>1112</v>
      </c>
      <c r="E216" s="2"/>
      <c r="F216" s="2"/>
      <c r="G216" s="2" t="s">
        <v>259</v>
      </c>
    </row>
    <row r="217" spans="1:7" x14ac:dyDescent="0.3">
      <c r="A217" s="2" t="s">
        <v>1067</v>
      </c>
      <c r="B217" s="2" t="s">
        <v>260</v>
      </c>
      <c r="C217" s="2" t="s">
        <v>1116</v>
      </c>
      <c r="D217" s="2">
        <v>1056</v>
      </c>
      <c r="E217" s="2"/>
      <c r="F217" s="2"/>
      <c r="G217" s="2" t="s">
        <v>261</v>
      </c>
    </row>
    <row r="218" spans="1:7" x14ac:dyDescent="0.3">
      <c r="A218" s="2" t="s">
        <v>1068</v>
      </c>
      <c r="B218" s="2" t="s">
        <v>262</v>
      </c>
      <c r="C218" s="2" t="s">
        <v>1116</v>
      </c>
      <c r="D218" s="2">
        <v>1008</v>
      </c>
      <c r="E218" s="2"/>
      <c r="F218" s="2"/>
      <c r="G218" s="2" t="s">
        <v>30</v>
      </c>
    </row>
    <row r="219" spans="1:7" x14ac:dyDescent="0.3">
      <c r="A219" s="2" t="s">
        <v>1069</v>
      </c>
      <c r="B219" s="2" t="s">
        <v>263</v>
      </c>
      <c r="C219" s="2" t="s">
        <v>1110</v>
      </c>
      <c r="D219" s="2">
        <v>984</v>
      </c>
      <c r="E219" s="2"/>
      <c r="F219" s="2"/>
      <c r="G219" s="2" t="s">
        <v>259</v>
      </c>
    </row>
    <row r="220" spans="1:7" x14ac:dyDescent="0.3">
      <c r="A220" s="2" t="s">
        <v>1070</v>
      </c>
      <c r="B220" s="2"/>
      <c r="C220" s="2"/>
      <c r="D220" s="2"/>
      <c r="E220" s="2"/>
      <c r="F220" s="2"/>
      <c r="G220" s="2"/>
    </row>
    <row r="221" spans="1:7" x14ac:dyDescent="0.3">
      <c r="A221" s="2" t="s">
        <v>1140</v>
      </c>
      <c r="B221" s="2"/>
      <c r="C221" s="2"/>
      <c r="D221" s="2"/>
      <c r="E221" s="2"/>
      <c r="F221" s="2"/>
      <c r="G221" s="2"/>
    </row>
    <row r="222" spans="1:7" x14ac:dyDescent="0.3">
      <c r="A222" s="2" t="s">
        <v>18</v>
      </c>
      <c r="B222" s="2" t="s">
        <v>112</v>
      </c>
      <c r="C222" s="2" t="s">
        <v>113</v>
      </c>
      <c r="D222" s="2" t="s">
        <v>114</v>
      </c>
      <c r="E222" s="2" t="s">
        <v>832</v>
      </c>
      <c r="F222" s="2" t="s">
        <v>115</v>
      </c>
      <c r="G222" s="2" t="s">
        <v>116</v>
      </c>
    </row>
    <row r="223" spans="1:7" x14ac:dyDescent="0.3">
      <c r="A223" s="2" t="s">
        <v>1071</v>
      </c>
      <c r="B223" s="2" t="s">
        <v>264</v>
      </c>
      <c r="C223" s="2" t="s">
        <v>1116</v>
      </c>
      <c r="D223" s="2">
        <v>4920</v>
      </c>
      <c r="E223" s="2"/>
      <c r="F223" s="2"/>
      <c r="G223" s="2" t="s">
        <v>265</v>
      </c>
    </row>
    <row r="224" spans="1:7" x14ac:dyDescent="0.3">
      <c r="A224" s="2" t="s">
        <v>1072</v>
      </c>
      <c r="B224" s="2" t="s">
        <v>266</v>
      </c>
      <c r="C224" s="2" t="s">
        <v>1116</v>
      </c>
      <c r="D224" s="2">
        <v>3764</v>
      </c>
      <c r="E224" s="2"/>
      <c r="F224" s="2"/>
      <c r="G224" s="2" t="s">
        <v>267</v>
      </c>
    </row>
    <row r="225" spans="1:7" x14ac:dyDescent="0.3">
      <c r="A225" s="2" t="s">
        <v>1073</v>
      </c>
      <c r="B225" s="2" t="s">
        <v>268</v>
      </c>
      <c r="C225" s="2" t="s">
        <v>1110</v>
      </c>
      <c r="D225" s="2">
        <v>3614</v>
      </c>
      <c r="E225" s="2" t="s">
        <v>32</v>
      </c>
      <c r="F225" s="2">
        <v>33000</v>
      </c>
      <c r="G225" s="2" t="s">
        <v>269</v>
      </c>
    </row>
    <row r="226" spans="1:7" x14ac:dyDescent="0.3">
      <c r="A226" s="2" t="s">
        <v>1074</v>
      </c>
      <c r="B226" s="2" t="s">
        <v>270</v>
      </c>
      <c r="C226" s="2" t="s">
        <v>1110</v>
      </c>
      <c r="D226" s="2">
        <v>3018</v>
      </c>
      <c r="E226" s="2" t="s">
        <v>32</v>
      </c>
      <c r="F226" s="2">
        <v>40000</v>
      </c>
      <c r="G226" s="2" t="s">
        <v>271</v>
      </c>
    </row>
    <row r="227" spans="1:7" x14ac:dyDescent="0.3">
      <c r="A227" s="2" t="s">
        <v>1075</v>
      </c>
      <c r="B227" s="2" t="s">
        <v>272</v>
      </c>
      <c r="C227" s="2" t="s">
        <v>1116</v>
      </c>
      <c r="D227" s="2">
        <v>2760</v>
      </c>
      <c r="E227" s="2"/>
      <c r="F227" s="2"/>
      <c r="G227" s="2" t="s">
        <v>273</v>
      </c>
    </row>
    <row r="228" spans="1:7" x14ac:dyDescent="0.3">
      <c r="A228" s="2" t="s">
        <v>1076</v>
      </c>
      <c r="B228" s="2" t="s">
        <v>274</v>
      </c>
      <c r="C228" s="2" t="s">
        <v>1116</v>
      </c>
      <c r="D228" s="2">
        <v>2684</v>
      </c>
      <c r="E228" s="2"/>
      <c r="F228" s="2"/>
      <c r="G228" s="2" t="s">
        <v>275</v>
      </c>
    </row>
    <row r="229" spans="1:7" x14ac:dyDescent="0.3">
      <c r="A229" s="2" t="s">
        <v>1077</v>
      </c>
      <c r="B229" s="2" t="s">
        <v>276</v>
      </c>
      <c r="C229" s="2" t="s">
        <v>1110</v>
      </c>
      <c r="D229" s="2">
        <v>2684</v>
      </c>
      <c r="E229" s="2"/>
      <c r="F229" s="2"/>
      <c r="G229" s="2" t="s">
        <v>15</v>
      </c>
    </row>
    <row r="230" spans="1:7" x14ac:dyDescent="0.3">
      <c r="A230" s="2" t="s">
        <v>1078</v>
      </c>
      <c r="B230" s="2" t="s">
        <v>277</v>
      </c>
      <c r="C230" s="2" t="s">
        <v>1110</v>
      </c>
      <c r="D230" s="2">
        <v>2680</v>
      </c>
      <c r="E230" s="2" t="s">
        <v>80</v>
      </c>
      <c r="F230" s="2">
        <v>45000</v>
      </c>
      <c r="G230" s="2" t="s">
        <v>216</v>
      </c>
    </row>
    <row r="231" spans="1:7" ht="33" x14ac:dyDescent="0.3">
      <c r="A231" s="2" t="s">
        <v>1079</v>
      </c>
      <c r="B231" s="2" t="s">
        <v>278</v>
      </c>
      <c r="C231" s="2" t="s">
        <v>1116</v>
      </c>
      <c r="D231" s="2">
        <v>2554</v>
      </c>
      <c r="E231" s="2"/>
      <c r="F231" s="2"/>
      <c r="G231" s="2" t="s">
        <v>279</v>
      </c>
    </row>
    <row r="232" spans="1:7" x14ac:dyDescent="0.3">
      <c r="A232" s="2" t="s">
        <v>1080</v>
      </c>
      <c r="B232" s="2" t="s">
        <v>1147</v>
      </c>
      <c r="C232" s="2" t="s">
        <v>1114</v>
      </c>
      <c r="D232" s="2">
        <v>2539</v>
      </c>
      <c r="E232" s="2"/>
      <c r="F232" s="2"/>
      <c r="G232" s="2" t="s">
        <v>1120</v>
      </c>
    </row>
    <row r="233" spans="1:7" x14ac:dyDescent="0.3">
      <c r="A233" s="2" t="s">
        <v>1081</v>
      </c>
      <c r="B233" s="2" t="s">
        <v>280</v>
      </c>
      <c r="C233" s="2" t="s">
        <v>1116</v>
      </c>
      <c r="D233" s="2">
        <v>2528</v>
      </c>
      <c r="E233" s="2"/>
      <c r="F233" s="2"/>
      <c r="G233" s="2"/>
    </row>
    <row r="234" spans="1:7" x14ac:dyDescent="0.3">
      <c r="A234" s="2" t="s">
        <v>1141</v>
      </c>
      <c r="B234" s="2" t="s">
        <v>281</v>
      </c>
      <c r="C234" s="2" t="s">
        <v>1110</v>
      </c>
      <c r="D234" s="2">
        <v>2502</v>
      </c>
      <c r="E234" s="2"/>
      <c r="F234" s="2"/>
      <c r="G234" s="2" t="s">
        <v>17</v>
      </c>
    </row>
    <row r="235" spans="1:7" x14ac:dyDescent="0.3">
      <c r="A235" s="2" t="s">
        <v>18</v>
      </c>
      <c r="B235" s="2" t="s">
        <v>112</v>
      </c>
      <c r="C235" s="2" t="s">
        <v>113</v>
      </c>
      <c r="D235" s="2" t="s">
        <v>114</v>
      </c>
      <c r="E235" s="2" t="s">
        <v>832</v>
      </c>
      <c r="F235" s="2" t="s">
        <v>115</v>
      </c>
      <c r="G235" s="2" t="s">
        <v>116</v>
      </c>
    </row>
    <row r="236" spans="1:7" x14ac:dyDescent="0.3">
      <c r="A236" s="2" t="s">
        <v>1082</v>
      </c>
      <c r="B236" s="2" t="s">
        <v>287</v>
      </c>
      <c r="C236" s="2" t="s">
        <v>1110</v>
      </c>
      <c r="D236" s="2">
        <v>3360</v>
      </c>
      <c r="E236" s="2" t="s">
        <v>32</v>
      </c>
      <c r="F236" s="2"/>
      <c r="G236" s="2"/>
    </row>
    <row r="237" spans="1:7" x14ac:dyDescent="0.3">
      <c r="A237" s="2" t="s">
        <v>1083</v>
      </c>
      <c r="B237" s="2" t="s">
        <v>288</v>
      </c>
      <c r="C237" s="2" t="s">
        <v>1110</v>
      </c>
      <c r="D237" s="2">
        <v>2480</v>
      </c>
      <c r="E237" s="2"/>
      <c r="F237" s="2"/>
      <c r="G237" s="2" t="s">
        <v>231</v>
      </c>
    </row>
    <row r="238" spans="1:7" x14ac:dyDescent="0.3">
      <c r="A238" s="2" t="s">
        <v>1084</v>
      </c>
      <c r="B238" s="2" t="s">
        <v>289</v>
      </c>
      <c r="C238" s="2" t="s">
        <v>1110</v>
      </c>
      <c r="D238" s="2">
        <v>2172</v>
      </c>
      <c r="E238" s="2"/>
      <c r="F238" s="2"/>
      <c r="G238" s="2" t="s">
        <v>175</v>
      </c>
    </row>
    <row r="239" spans="1:7" x14ac:dyDescent="0.3">
      <c r="A239" s="2" t="s">
        <v>1085</v>
      </c>
      <c r="B239" s="2" t="s">
        <v>290</v>
      </c>
      <c r="C239" s="2" t="s">
        <v>1110</v>
      </c>
      <c r="D239" s="2">
        <v>2090</v>
      </c>
      <c r="E239" s="2" t="s">
        <v>13</v>
      </c>
      <c r="F239" s="2"/>
      <c r="G239" s="2" t="s">
        <v>14</v>
      </c>
    </row>
    <row r="240" spans="1:7" x14ac:dyDescent="0.3">
      <c r="A240" s="2" t="s">
        <v>1086</v>
      </c>
      <c r="B240" s="2" t="s">
        <v>291</v>
      </c>
      <c r="C240" s="2" t="s">
        <v>1116</v>
      </c>
      <c r="D240" s="2">
        <v>1482</v>
      </c>
      <c r="E240" s="2"/>
      <c r="F240" s="2"/>
      <c r="G240" s="2" t="s">
        <v>292</v>
      </c>
    </row>
    <row r="241" spans="1:7" x14ac:dyDescent="0.3">
      <c r="A241" s="2" t="s">
        <v>1087</v>
      </c>
      <c r="B241" s="2" t="s">
        <v>293</v>
      </c>
      <c r="C241" s="2" t="s">
        <v>1116</v>
      </c>
      <c r="D241" s="2">
        <v>1408</v>
      </c>
      <c r="E241" s="2"/>
      <c r="F241" s="2"/>
      <c r="G241" s="2" t="s">
        <v>15</v>
      </c>
    </row>
    <row r="242" spans="1:7" x14ac:dyDescent="0.3">
      <c r="A242" s="2" t="s">
        <v>1088</v>
      </c>
      <c r="B242" s="2" t="s">
        <v>294</v>
      </c>
      <c r="C242" s="2" t="s">
        <v>1110</v>
      </c>
      <c r="D242" s="2">
        <v>1344</v>
      </c>
      <c r="E242" s="2"/>
      <c r="F242" s="2"/>
      <c r="G242" s="2" t="s">
        <v>295</v>
      </c>
    </row>
    <row r="243" spans="1:7" ht="33" x14ac:dyDescent="0.3">
      <c r="A243" s="2" t="s">
        <v>1089</v>
      </c>
      <c r="B243" s="2" t="s">
        <v>296</v>
      </c>
      <c r="C243" s="2" t="s">
        <v>1110</v>
      </c>
      <c r="D243" s="2">
        <v>1040</v>
      </c>
      <c r="E243" s="2"/>
      <c r="F243" s="2"/>
      <c r="G243" s="2" t="s">
        <v>297</v>
      </c>
    </row>
    <row r="244" spans="1:7" x14ac:dyDescent="0.3">
      <c r="A244" s="2" t="s">
        <v>1090</v>
      </c>
      <c r="B244" s="2"/>
      <c r="C244" s="2"/>
      <c r="D244" s="2"/>
      <c r="E244" s="2"/>
      <c r="F244" s="2"/>
      <c r="G244" s="2"/>
    </row>
    <row r="245" spans="1:7" x14ac:dyDescent="0.3">
      <c r="A245" s="2" t="s">
        <v>1091</v>
      </c>
      <c r="B245" s="2"/>
      <c r="C245" s="2"/>
      <c r="D245" s="2"/>
      <c r="E245" s="2"/>
      <c r="F245" s="2"/>
      <c r="G245" s="2"/>
    </row>
    <row r="246" spans="1:7" x14ac:dyDescent="0.3">
      <c r="A246" s="2" t="s">
        <v>1092</v>
      </c>
      <c r="B246" s="2"/>
      <c r="C246" s="2"/>
      <c r="D246" s="2"/>
      <c r="E246" s="2"/>
      <c r="F246" s="2"/>
      <c r="G246" s="2"/>
    </row>
    <row r="247" spans="1:7" x14ac:dyDescent="0.3">
      <c r="A247" s="2" t="s">
        <v>1142</v>
      </c>
      <c r="B247" s="2"/>
      <c r="C247" s="2"/>
      <c r="D247" s="2"/>
      <c r="E247" s="2"/>
      <c r="F247" s="2"/>
      <c r="G247" s="2"/>
    </row>
    <row r="248" spans="1:7" x14ac:dyDescent="0.3">
      <c r="A248" s="2" t="s">
        <v>18</v>
      </c>
      <c r="B248" s="2" t="s">
        <v>112</v>
      </c>
      <c r="C248" s="2" t="s">
        <v>113</v>
      </c>
      <c r="D248" s="2" t="s">
        <v>114</v>
      </c>
      <c r="E248" s="2" t="s">
        <v>832</v>
      </c>
      <c r="F248" s="2" t="s">
        <v>115</v>
      </c>
      <c r="G248" s="2" t="s">
        <v>116</v>
      </c>
    </row>
    <row r="249" spans="1:7" x14ac:dyDescent="0.3">
      <c r="A249" s="2" t="s">
        <v>1093</v>
      </c>
      <c r="B249" s="2" t="s">
        <v>352</v>
      </c>
      <c r="C249" s="2" t="s">
        <v>1110</v>
      </c>
      <c r="D249" s="2">
        <v>3264</v>
      </c>
      <c r="E249" s="2" t="s">
        <v>32</v>
      </c>
      <c r="F249" s="2"/>
      <c r="G249" s="2" t="s">
        <v>283</v>
      </c>
    </row>
    <row r="250" spans="1:7" x14ac:dyDescent="0.3">
      <c r="A250" s="2" t="s">
        <v>1094</v>
      </c>
      <c r="B250" s="2" t="s">
        <v>282</v>
      </c>
      <c r="C250" s="2" t="s">
        <v>1110</v>
      </c>
      <c r="D250" s="2">
        <v>2913</v>
      </c>
      <c r="E250" s="2" t="s">
        <v>32</v>
      </c>
      <c r="F250" s="2">
        <v>37000</v>
      </c>
      <c r="G250" s="2" t="s">
        <v>283</v>
      </c>
    </row>
    <row r="251" spans="1:7" x14ac:dyDescent="0.3">
      <c r="A251" s="2" t="s">
        <v>1095</v>
      </c>
      <c r="B251" s="2" t="s">
        <v>353</v>
      </c>
      <c r="C251" s="2" t="s">
        <v>1110</v>
      </c>
      <c r="D251" s="2">
        <v>1616</v>
      </c>
      <c r="E251" s="2" t="s">
        <v>13</v>
      </c>
      <c r="F251" s="2"/>
      <c r="G251" s="2"/>
    </row>
    <row r="252" spans="1:7" x14ac:dyDescent="0.3">
      <c r="A252" s="2" t="s">
        <v>1096</v>
      </c>
      <c r="B252" s="2" t="s">
        <v>354</v>
      </c>
      <c r="C252" s="2" t="s">
        <v>1116</v>
      </c>
      <c r="D252" s="2">
        <v>1144</v>
      </c>
      <c r="E252" s="2"/>
      <c r="F252" s="2"/>
      <c r="G252" s="2" t="s">
        <v>355</v>
      </c>
    </row>
    <row r="253" spans="1:7" x14ac:dyDescent="0.3">
      <c r="A253" s="2" t="s">
        <v>1097</v>
      </c>
      <c r="B253" s="2"/>
      <c r="C253" s="2" t="s">
        <v>566</v>
      </c>
      <c r="D253" s="2"/>
      <c r="E253" s="2"/>
      <c r="F253" s="2"/>
      <c r="G253" s="2"/>
    </row>
    <row r="254" spans="1:7" x14ac:dyDescent="0.3">
      <c r="A254" s="2" t="s">
        <v>1098</v>
      </c>
      <c r="B254" s="2"/>
      <c r="C254" s="2"/>
      <c r="D254" s="2"/>
      <c r="E254" s="2"/>
      <c r="F254" s="2"/>
      <c r="G254" s="2"/>
    </row>
    <row r="255" spans="1:7" x14ac:dyDescent="0.3">
      <c r="A255" s="2" t="s">
        <v>1099</v>
      </c>
      <c r="B255" s="2"/>
      <c r="C255" s="2"/>
      <c r="D255" s="2"/>
      <c r="E255" s="2"/>
      <c r="F255" s="2"/>
      <c r="G255" s="2"/>
    </row>
    <row r="256" spans="1:7" x14ac:dyDescent="0.3">
      <c r="A256" s="2" t="s">
        <v>1100</v>
      </c>
      <c r="B256" s="2"/>
      <c r="C256" s="2"/>
      <c r="D256" s="2"/>
      <c r="E256" s="2"/>
      <c r="F256" s="2"/>
      <c r="G256" s="2"/>
    </row>
    <row r="257" spans="1:7" x14ac:dyDescent="0.3">
      <c r="A257" s="2" t="s">
        <v>1101</v>
      </c>
      <c r="B257" s="2"/>
      <c r="C257" s="2"/>
      <c r="D257" s="2"/>
      <c r="E257" s="2"/>
      <c r="F257" s="2"/>
      <c r="G257" s="2"/>
    </row>
    <row r="258" spans="1:7" x14ac:dyDescent="0.3">
      <c r="A258" s="2" t="s">
        <v>1102</v>
      </c>
      <c r="B258" s="2"/>
      <c r="C258" s="2"/>
      <c r="D258" s="2"/>
      <c r="E258" s="2"/>
      <c r="F258" s="2"/>
      <c r="G258" s="2"/>
    </row>
    <row r="259" spans="1:7" x14ac:dyDescent="0.3">
      <c r="A259" s="2" t="s">
        <v>1103</v>
      </c>
      <c r="B259" s="2"/>
      <c r="C259" s="2"/>
      <c r="D259" s="2"/>
      <c r="E259" s="2"/>
      <c r="F259" s="2"/>
      <c r="G259" s="2"/>
    </row>
    <row r="260" spans="1:7" x14ac:dyDescent="0.3">
      <c r="A260" s="2" t="s">
        <v>1143</v>
      </c>
    </row>
    <row r="273" spans="1:25" x14ac:dyDescent="0.3">
      <c r="A273" s="3" t="s">
        <v>44</v>
      </c>
    </row>
    <row r="274" spans="1:25" x14ac:dyDescent="0.3">
      <c r="C274" s="3" t="s">
        <v>57</v>
      </c>
    </row>
    <row r="275" spans="1:25" x14ac:dyDescent="0.3">
      <c r="A275" s="3" t="s">
        <v>43</v>
      </c>
      <c r="B275" s="3" t="s">
        <v>46</v>
      </c>
      <c r="C275" s="3" t="s">
        <v>47</v>
      </c>
      <c r="D275" s="3" t="s">
        <v>49</v>
      </c>
      <c r="E275" s="3" t="s">
        <v>455</v>
      </c>
      <c r="F275" s="3" t="s">
        <v>50</v>
      </c>
      <c r="G275" s="3" t="s">
        <v>51</v>
      </c>
      <c r="H275" s="3" t="s">
        <v>52</v>
      </c>
      <c r="I275" s="3" t="s">
        <v>53</v>
      </c>
      <c r="J275" s="3" t="s">
        <v>54</v>
      </c>
      <c r="K275" s="3" t="s">
        <v>55</v>
      </c>
      <c r="L275" s="3" t="s">
        <v>442</v>
      </c>
      <c r="M275" s="3" t="s">
        <v>443</v>
      </c>
      <c r="N275" s="3" t="s">
        <v>444</v>
      </c>
      <c r="O275" s="3" t="s">
        <v>445</v>
      </c>
      <c r="P275" s="3" t="s">
        <v>446</v>
      </c>
      <c r="Q275" s="3" t="s">
        <v>447</v>
      </c>
      <c r="R275" s="3" t="s">
        <v>448</v>
      </c>
      <c r="S275" s="3" t="s">
        <v>449</v>
      </c>
      <c r="T275" s="3" t="s">
        <v>450</v>
      </c>
      <c r="U275" s="3" t="s">
        <v>451</v>
      </c>
      <c r="V275" s="3" t="s">
        <v>456</v>
      </c>
      <c r="W275" s="3" t="s">
        <v>452</v>
      </c>
      <c r="X275" s="3" t="s">
        <v>453</v>
      </c>
      <c r="Y275" s="3" t="s">
        <v>454</v>
      </c>
    </row>
    <row r="276" spans="1:25" x14ac:dyDescent="0.3">
      <c r="A276" s="3" t="s">
        <v>419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692</v>
      </c>
      <c r="H276" s="4">
        <v>692</v>
      </c>
      <c r="I276" s="4">
        <v>692</v>
      </c>
      <c r="J276" s="4">
        <v>692</v>
      </c>
      <c r="K276" s="4">
        <v>692</v>
      </c>
      <c r="L276" s="4">
        <v>692</v>
      </c>
      <c r="M276" s="4">
        <v>692</v>
      </c>
      <c r="N276" s="4">
        <v>692</v>
      </c>
      <c r="O276" s="4">
        <v>692</v>
      </c>
      <c r="P276" s="4">
        <v>692</v>
      </c>
      <c r="Q276" s="4">
        <v>692</v>
      </c>
      <c r="R276" s="4">
        <v>692</v>
      </c>
      <c r="S276" s="4">
        <v>692</v>
      </c>
      <c r="T276" s="4">
        <v>692</v>
      </c>
      <c r="U276" s="4">
        <v>692</v>
      </c>
      <c r="V276" s="4">
        <v>692</v>
      </c>
      <c r="W276" s="4">
        <v>15224</v>
      </c>
      <c r="X276" s="4">
        <v>15224</v>
      </c>
      <c r="Y276" s="4">
        <v>692</v>
      </c>
    </row>
    <row r="277" spans="1:25" x14ac:dyDescent="0.3">
      <c r="A277" s="3" t="s">
        <v>421</v>
      </c>
      <c r="B277" s="4">
        <v>35700</v>
      </c>
      <c r="C277" s="4">
        <v>49700</v>
      </c>
      <c r="D277" s="4">
        <v>35700</v>
      </c>
      <c r="E277" s="4">
        <v>35700</v>
      </c>
      <c r="F277" s="4">
        <v>49700</v>
      </c>
      <c r="G277" s="4">
        <v>35700</v>
      </c>
      <c r="H277" s="4">
        <v>42700</v>
      </c>
      <c r="I277" s="4">
        <v>35700</v>
      </c>
      <c r="J277" s="4">
        <v>35700</v>
      </c>
      <c r="K277" s="4">
        <v>35700</v>
      </c>
      <c r="L277" s="4">
        <v>42700</v>
      </c>
      <c r="M277" s="4">
        <v>26600</v>
      </c>
      <c r="N277" s="4">
        <v>21700</v>
      </c>
      <c r="O277" s="4">
        <v>18200</v>
      </c>
      <c r="P277" s="4">
        <v>18200</v>
      </c>
      <c r="Q277" s="4">
        <v>16100</v>
      </c>
      <c r="R277" s="4">
        <v>21700</v>
      </c>
      <c r="S277" s="4">
        <v>32200</v>
      </c>
      <c r="T277" s="4">
        <v>37800</v>
      </c>
      <c r="U277" s="4">
        <v>32200</v>
      </c>
      <c r="V277" s="4">
        <v>32220</v>
      </c>
      <c r="W277" s="4">
        <v>8400</v>
      </c>
      <c r="X277" s="4">
        <v>8400</v>
      </c>
      <c r="Y277" s="4">
        <v>8400</v>
      </c>
    </row>
    <row r="278" spans="1:25" x14ac:dyDescent="0.3">
      <c r="A278" s="3" t="s">
        <v>424</v>
      </c>
      <c r="B278" s="4">
        <v>34928</v>
      </c>
      <c r="C278" s="4">
        <v>50032</v>
      </c>
      <c r="D278" s="4">
        <v>50032</v>
      </c>
      <c r="E278" s="4">
        <v>34928</v>
      </c>
      <c r="F278" s="4">
        <v>50032</v>
      </c>
      <c r="G278" s="4">
        <v>34928</v>
      </c>
      <c r="H278" s="4">
        <v>34928</v>
      </c>
      <c r="I278" s="4">
        <v>34928</v>
      </c>
      <c r="J278" s="4">
        <v>0</v>
      </c>
      <c r="K278" s="4">
        <v>0</v>
      </c>
      <c r="L278" s="4">
        <v>0</v>
      </c>
      <c r="M278" s="4">
        <v>38704</v>
      </c>
      <c r="N278" s="4">
        <v>24544</v>
      </c>
      <c r="O278" s="4">
        <v>0</v>
      </c>
      <c r="P278" s="4">
        <v>0</v>
      </c>
      <c r="Q278" s="4">
        <v>0</v>
      </c>
      <c r="R278" s="4">
        <v>24544</v>
      </c>
      <c r="S278" s="4">
        <v>24544</v>
      </c>
      <c r="T278" s="4">
        <v>38704</v>
      </c>
      <c r="U278" s="4">
        <v>33984</v>
      </c>
      <c r="V278" s="4">
        <v>24544</v>
      </c>
      <c r="W278" s="4">
        <v>8496</v>
      </c>
      <c r="X278" s="4">
        <v>0</v>
      </c>
      <c r="Y278" s="4">
        <v>0</v>
      </c>
    </row>
    <row r="279" spans="1:25" x14ac:dyDescent="0.3">
      <c r="A279" s="3" t="s">
        <v>439</v>
      </c>
      <c r="B279" s="4">
        <v>9016</v>
      </c>
      <c r="C279" s="4">
        <v>9016</v>
      </c>
      <c r="D279" s="4">
        <v>9016</v>
      </c>
      <c r="E279" s="4">
        <v>9016</v>
      </c>
      <c r="F279" s="4">
        <v>9016</v>
      </c>
      <c r="G279" s="4">
        <v>9016</v>
      </c>
      <c r="H279" s="4">
        <v>9016</v>
      </c>
      <c r="I279" s="4">
        <v>9016</v>
      </c>
      <c r="J279" s="4">
        <v>9016</v>
      </c>
      <c r="K279" s="4">
        <v>9016</v>
      </c>
      <c r="L279" s="4">
        <v>52808</v>
      </c>
      <c r="M279" s="4">
        <v>2576</v>
      </c>
      <c r="N279" s="4">
        <v>42504</v>
      </c>
      <c r="O279" s="4">
        <v>2576</v>
      </c>
      <c r="P279" s="4">
        <v>2576</v>
      </c>
      <c r="Q279" s="4">
        <v>2576</v>
      </c>
      <c r="R279" s="4">
        <v>2576</v>
      </c>
      <c r="S279" s="4">
        <v>2576</v>
      </c>
      <c r="T279" s="4">
        <v>2576</v>
      </c>
      <c r="U279" s="4">
        <v>2576</v>
      </c>
      <c r="V279" s="4">
        <v>2576</v>
      </c>
      <c r="W279" s="4">
        <v>2576</v>
      </c>
      <c r="X279" s="4">
        <v>2576</v>
      </c>
      <c r="Y279" s="4">
        <v>15456</v>
      </c>
    </row>
    <row r="280" spans="1:25" x14ac:dyDescent="0.3">
      <c r="A280" s="3" t="s">
        <v>420</v>
      </c>
      <c r="B280" s="4">
        <v>34672</v>
      </c>
      <c r="C280" s="4">
        <v>34672</v>
      </c>
      <c r="D280" s="4">
        <v>34672</v>
      </c>
      <c r="E280" s="4">
        <v>50432</v>
      </c>
      <c r="F280" s="4">
        <v>34672</v>
      </c>
      <c r="G280" s="4">
        <v>34672</v>
      </c>
      <c r="H280" s="4">
        <v>34672</v>
      </c>
      <c r="I280" s="4">
        <v>34672</v>
      </c>
      <c r="J280" s="4">
        <v>34672</v>
      </c>
      <c r="K280" s="4">
        <v>34672</v>
      </c>
      <c r="L280" s="4">
        <v>29156</v>
      </c>
      <c r="M280" s="4">
        <v>28368</v>
      </c>
      <c r="N280" s="4">
        <v>24428</v>
      </c>
      <c r="O280" s="4">
        <v>30732</v>
      </c>
      <c r="P280" s="4">
        <v>20488</v>
      </c>
      <c r="Q280" s="4">
        <v>18124</v>
      </c>
      <c r="R280" s="4">
        <v>24428</v>
      </c>
      <c r="S280" s="4">
        <v>24428</v>
      </c>
      <c r="T280" s="4">
        <v>40188</v>
      </c>
      <c r="U280" s="4">
        <v>32308</v>
      </c>
      <c r="V280" s="4">
        <v>24428</v>
      </c>
      <c r="W280" s="4">
        <v>7092</v>
      </c>
      <c r="X280" s="4">
        <v>7092</v>
      </c>
      <c r="Y280" s="4">
        <v>7092</v>
      </c>
    </row>
    <row r="281" spans="1:25" x14ac:dyDescent="0.3">
      <c r="A281" s="3" t="s">
        <v>428</v>
      </c>
      <c r="B281" s="4">
        <v>49104</v>
      </c>
      <c r="C281" s="4">
        <v>34968</v>
      </c>
      <c r="D281" s="4">
        <v>34968</v>
      </c>
      <c r="E281" s="4">
        <v>49104</v>
      </c>
      <c r="F281" s="4">
        <v>34968</v>
      </c>
      <c r="G281" s="4">
        <v>34968</v>
      </c>
      <c r="H281" s="4">
        <v>34968</v>
      </c>
      <c r="I281" s="4">
        <v>34968</v>
      </c>
      <c r="J281" s="4">
        <v>34968</v>
      </c>
      <c r="K281" s="4">
        <v>34968</v>
      </c>
      <c r="L281" s="4">
        <v>29016</v>
      </c>
      <c r="M281" s="4">
        <v>27528</v>
      </c>
      <c r="N281" s="4">
        <v>23064</v>
      </c>
      <c r="O281" s="4">
        <v>19344</v>
      </c>
      <c r="P281" s="4">
        <v>19344</v>
      </c>
      <c r="Q281" s="4">
        <v>17112</v>
      </c>
      <c r="R281" s="4">
        <v>23064</v>
      </c>
      <c r="S281" s="4">
        <v>23064</v>
      </c>
      <c r="T281" s="4">
        <v>40176</v>
      </c>
      <c r="U281" s="4">
        <v>32736</v>
      </c>
      <c r="V281" s="4">
        <v>23064</v>
      </c>
      <c r="W281" s="4">
        <v>8928</v>
      </c>
      <c r="X281" s="4">
        <v>8928</v>
      </c>
      <c r="Y281" s="4">
        <v>8928</v>
      </c>
    </row>
    <row r="282" spans="1:25" x14ac:dyDescent="0.3">
      <c r="A282" s="3" t="s">
        <v>438</v>
      </c>
      <c r="B282" s="4">
        <v>9212</v>
      </c>
      <c r="C282" s="4">
        <v>9212</v>
      </c>
      <c r="D282" s="4">
        <v>9212</v>
      </c>
      <c r="E282" s="4">
        <v>9212</v>
      </c>
      <c r="F282" s="4">
        <v>9212</v>
      </c>
      <c r="G282" s="4">
        <v>9212</v>
      </c>
      <c r="H282" s="4">
        <v>9212</v>
      </c>
      <c r="I282" s="4">
        <v>9212</v>
      </c>
      <c r="J282" s="4">
        <v>9212</v>
      </c>
      <c r="K282" s="4">
        <v>9212</v>
      </c>
      <c r="L282" s="4">
        <v>2632</v>
      </c>
      <c r="M282" s="4">
        <v>2632</v>
      </c>
      <c r="N282" s="4">
        <v>40796</v>
      </c>
      <c r="O282" s="4">
        <v>2632</v>
      </c>
      <c r="P282" s="4">
        <v>38164</v>
      </c>
      <c r="Q282" s="4">
        <v>2632</v>
      </c>
      <c r="R282" s="4">
        <v>2632</v>
      </c>
      <c r="S282" s="4">
        <v>2632</v>
      </c>
      <c r="T282" s="4">
        <v>2632</v>
      </c>
      <c r="U282" s="4">
        <v>2632</v>
      </c>
      <c r="V282" s="4">
        <v>2632</v>
      </c>
      <c r="W282" s="4">
        <v>2632</v>
      </c>
      <c r="X282" s="4">
        <v>2632</v>
      </c>
      <c r="Y282" s="4">
        <v>2632</v>
      </c>
    </row>
    <row r="283" spans="1:25" x14ac:dyDescent="0.3">
      <c r="A283" s="3" t="s">
        <v>441</v>
      </c>
      <c r="B283" s="4">
        <v>35084</v>
      </c>
      <c r="C283" s="4">
        <v>35084</v>
      </c>
      <c r="D283" s="4">
        <v>35084</v>
      </c>
      <c r="E283" s="4">
        <v>35084</v>
      </c>
      <c r="F283" s="4">
        <v>35084</v>
      </c>
      <c r="G283" s="4">
        <v>49404</v>
      </c>
      <c r="H283" s="4">
        <v>35084</v>
      </c>
      <c r="I283" s="4">
        <v>49404</v>
      </c>
      <c r="J283" s="4">
        <v>35084</v>
      </c>
      <c r="K283" s="4">
        <v>35084</v>
      </c>
      <c r="L283" s="4">
        <v>29356</v>
      </c>
      <c r="M283" s="4">
        <v>26492</v>
      </c>
      <c r="N283" s="4">
        <v>22196</v>
      </c>
      <c r="O283" s="4">
        <v>29356</v>
      </c>
      <c r="P283" s="4">
        <v>18616</v>
      </c>
      <c r="Q283" s="4">
        <v>16468</v>
      </c>
      <c r="R283" s="4">
        <v>22196</v>
      </c>
      <c r="S283" s="4">
        <v>22196</v>
      </c>
      <c r="T283" s="4">
        <v>38664</v>
      </c>
      <c r="U283" s="4">
        <v>37948</v>
      </c>
      <c r="V283" s="4">
        <v>22196</v>
      </c>
      <c r="W283" s="4">
        <v>8592</v>
      </c>
      <c r="X283" s="4">
        <v>15036</v>
      </c>
      <c r="Y283" s="4">
        <v>8592</v>
      </c>
    </row>
    <row r="284" spans="1:25" x14ac:dyDescent="0.3">
      <c r="A284" s="3" t="s">
        <v>422</v>
      </c>
      <c r="B284" s="4">
        <v>34604</v>
      </c>
      <c r="C284" s="4">
        <v>34604</v>
      </c>
      <c r="D284" s="4">
        <v>34604</v>
      </c>
      <c r="E284" s="4">
        <v>34604</v>
      </c>
      <c r="F284" s="4">
        <v>51484</v>
      </c>
      <c r="G284" s="4">
        <v>34604</v>
      </c>
      <c r="H284" s="4">
        <v>34604</v>
      </c>
      <c r="I284" s="4">
        <v>34604</v>
      </c>
      <c r="J284" s="4">
        <v>34604</v>
      </c>
      <c r="K284" s="4">
        <v>34604</v>
      </c>
      <c r="L284" s="4">
        <v>29540</v>
      </c>
      <c r="M284" s="4">
        <v>26164</v>
      </c>
      <c r="N284" s="4">
        <v>24476</v>
      </c>
      <c r="O284" s="4">
        <v>21944</v>
      </c>
      <c r="P284" s="4">
        <v>21944</v>
      </c>
      <c r="Q284" s="4">
        <v>17724</v>
      </c>
      <c r="R284" s="4">
        <v>40512</v>
      </c>
      <c r="S284" s="4">
        <v>26164</v>
      </c>
      <c r="T284" s="4">
        <v>38824</v>
      </c>
      <c r="U284" s="4">
        <v>30384</v>
      </c>
      <c r="V284" s="4">
        <v>26164</v>
      </c>
      <c r="W284" s="4">
        <v>7596</v>
      </c>
      <c r="X284" s="4">
        <v>7596</v>
      </c>
      <c r="Y284" s="4">
        <v>15192</v>
      </c>
    </row>
    <row r="285" spans="1:25" x14ac:dyDescent="0.3">
      <c r="A285" s="3" t="s">
        <v>440</v>
      </c>
      <c r="B285" s="4">
        <v>9296</v>
      </c>
      <c r="C285" s="4">
        <v>9296</v>
      </c>
      <c r="D285" s="4">
        <v>9296</v>
      </c>
      <c r="E285" s="4">
        <v>9296</v>
      </c>
      <c r="F285" s="4">
        <v>9296</v>
      </c>
      <c r="G285" s="4">
        <v>9296</v>
      </c>
      <c r="H285" s="4">
        <v>9296</v>
      </c>
      <c r="I285" s="4">
        <v>9296</v>
      </c>
      <c r="J285" s="4">
        <v>9296</v>
      </c>
      <c r="K285" s="4">
        <v>9296</v>
      </c>
      <c r="L285" s="4">
        <v>2656</v>
      </c>
      <c r="M285" s="4">
        <v>2656</v>
      </c>
      <c r="N285" s="4">
        <v>2656</v>
      </c>
      <c r="O285" s="4">
        <v>38512</v>
      </c>
      <c r="P285" s="4">
        <v>38512</v>
      </c>
      <c r="Q285" s="4">
        <v>2656</v>
      </c>
      <c r="R285" s="4">
        <v>2656</v>
      </c>
      <c r="S285" s="4">
        <v>41168</v>
      </c>
      <c r="T285" s="4">
        <v>2656</v>
      </c>
      <c r="U285" s="4">
        <v>2656</v>
      </c>
      <c r="V285" s="4">
        <v>41168</v>
      </c>
      <c r="W285" s="4">
        <v>2656</v>
      </c>
      <c r="X285" s="4">
        <v>2656</v>
      </c>
      <c r="Y285" s="4">
        <v>2656</v>
      </c>
    </row>
    <row r="286" spans="1:25" x14ac:dyDescent="0.3">
      <c r="A286" s="3" t="s">
        <v>429</v>
      </c>
      <c r="B286" s="4">
        <v>51968</v>
      </c>
      <c r="C286" s="4">
        <v>34916</v>
      </c>
      <c r="D286" s="4">
        <v>49532</v>
      </c>
      <c r="E286" s="4">
        <v>34916</v>
      </c>
      <c r="F286" s="4">
        <v>34916</v>
      </c>
      <c r="G286" s="4">
        <v>34916</v>
      </c>
      <c r="H286" s="4">
        <v>34916</v>
      </c>
      <c r="I286" s="4">
        <v>34916</v>
      </c>
      <c r="J286" s="4">
        <v>34916</v>
      </c>
      <c r="K286" s="4">
        <v>49532</v>
      </c>
      <c r="L286" s="4">
        <v>42224</v>
      </c>
      <c r="M286" s="4">
        <v>26796</v>
      </c>
      <c r="N286" s="4">
        <v>23548</v>
      </c>
      <c r="O286" s="4">
        <v>21112</v>
      </c>
      <c r="P286" s="4">
        <v>30856</v>
      </c>
      <c r="Q286" s="4">
        <v>18676</v>
      </c>
      <c r="R286" s="4">
        <v>25172</v>
      </c>
      <c r="S286" s="4">
        <v>25172</v>
      </c>
      <c r="T286" s="4">
        <v>37352</v>
      </c>
      <c r="U286" s="4">
        <v>33292</v>
      </c>
      <c r="V286" s="4">
        <v>25172</v>
      </c>
      <c r="W286" s="4">
        <v>15428</v>
      </c>
      <c r="X286" s="4">
        <v>7308</v>
      </c>
      <c r="Y286" s="4">
        <v>7308</v>
      </c>
    </row>
    <row r="287" spans="1:25" x14ac:dyDescent="0.3">
      <c r="A287" s="3" t="s">
        <v>425</v>
      </c>
      <c r="B287" s="4">
        <v>34848</v>
      </c>
      <c r="C287" s="4">
        <v>34848</v>
      </c>
      <c r="D287" s="4">
        <v>34848</v>
      </c>
      <c r="E287" s="4">
        <v>34848</v>
      </c>
      <c r="F287" s="4">
        <v>34848</v>
      </c>
      <c r="G287" s="4">
        <v>48312</v>
      </c>
      <c r="H287" s="4">
        <v>34848</v>
      </c>
      <c r="I287" s="4">
        <v>34848</v>
      </c>
      <c r="J287" s="4">
        <v>34848</v>
      </c>
      <c r="K287" s="4">
        <v>48312</v>
      </c>
      <c r="L287" s="4">
        <v>29304</v>
      </c>
      <c r="M287" s="4">
        <v>28512</v>
      </c>
      <c r="N287" s="4">
        <v>22968</v>
      </c>
      <c r="O287" s="4">
        <v>20592</v>
      </c>
      <c r="P287" s="4">
        <v>20592</v>
      </c>
      <c r="Q287" s="4">
        <v>24552</v>
      </c>
      <c r="R287" s="4">
        <v>24552</v>
      </c>
      <c r="S287" s="4">
        <v>24552</v>
      </c>
      <c r="T287" s="4">
        <v>40392</v>
      </c>
      <c r="U287" s="4">
        <v>32472</v>
      </c>
      <c r="V287" s="4">
        <v>24552</v>
      </c>
      <c r="W287" s="4">
        <v>7128</v>
      </c>
      <c r="X287" s="4">
        <v>7128</v>
      </c>
      <c r="Y287" s="4">
        <v>7128</v>
      </c>
    </row>
    <row r="288" spans="1:25" x14ac:dyDescent="0.3">
      <c r="A288" s="3" t="s">
        <v>436</v>
      </c>
      <c r="B288" s="4">
        <v>34744</v>
      </c>
      <c r="C288" s="4">
        <v>34744</v>
      </c>
      <c r="D288" s="4">
        <v>34744</v>
      </c>
      <c r="E288" s="4">
        <v>34744</v>
      </c>
      <c r="F288" s="4">
        <v>34744</v>
      </c>
      <c r="G288" s="4">
        <v>49288</v>
      </c>
      <c r="H288" s="4">
        <v>34744</v>
      </c>
      <c r="I288" s="4">
        <v>34744</v>
      </c>
      <c r="J288" s="4">
        <v>34744</v>
      </c>
      <c r="K288" s="4">
        <v>34744</v>
      </c>
      <c r="L288" s="4">
        <v>29896</v>
      </c>
      <c r="M288" s="4">
        <v>26664</v>
      </c>
      <c r="N288" s="4">
        <v>23432</v>
      </c>
      <c r="O288" s="4">
        <v>21008</v>
      </c>
      <c r="P288" s="4">
        <v>21008</v>
      </c>
      <c r="Q288" s="4">
        <v>25048</v>
      </c>
      <c r="R288" s="4">
        <v>25048</v>
      </c>
      <c r="S288" s="4">
        <v>25048</v>
      </c>
      <c r="T288" s="4">
        <v>37168</v>
      </c>
      <c r="U288" s="4">
        <v>33128</v>
      </c>
      <c r="V288" s="4">
        <v>25048</v>
      </c>
      <c r="W288" s="4">
        <v>7272</v>
      </c>
      <c r="X288" s="4">
        <v>7272</v>
      </c>
      <c r="Y288" s="4">
        <v>7272</v>
      </c>
    </row>
    <row r="289" spans="1:25" x14ac:dyDescent="0.3">
      <c r="A289" s="3" t="s">
        <v>430</v>
      </c>
      <c r="B289" s="4">
        <v>35280</v>
      </c>
      <c r="C289" s="4">
        <v>35280</v>
      </c>
      <c r="D289" s="4">
        <v>35280</v>
      </c>
      <c r="E289" s="4">
        <v>49980</v>
      </c>
      <c r="F289" s="4">
        <v>35280</v>
      </c>
      <c r="G289" s="4">
        <v>35280</v>
      </c>
      <c r="H289" s="4">
        <v>35280</v>
      </c>
      <c r="I289" s="4">
        <v>35280</v>
      </c>
      <c r="J289" s="4">
        <v>49980</v>
      </c>
      <c r="K289" s="4">
        <v>35280</v>
      </c>
      <c r="L289" s="4">
        <v>36260</v>
      </c>
      <c r="M289" s="4">
        <v>27440</v>
      </c>
      <c r="N289" s="4">
        <v>22540</v>
      </c>
      <c r="O289" s="4">
        <v>20580</v>
      </c>
      <c r="P289" s="4">
        <v>20580</v>
      </c>
      <c r="Q289" s="4">
        <v>17640</v>
      </c>
      <c r="R289" s="4">
        <v>25480</v>
      </c>
      <c r="S289" s="4">
        <v>25480</v>
      </c>
      <c r="T289" s="4">
        <v>40180</v>
      </c>
      <c r="U289" s="4">
        <v>35280</v>
      </c>
      <c r="V289" s="4">
        <v>25480</v>
      </c>
      <c r="W289" s="4">
        <v>8820</v>
      </c>
      <c r="X289" s="4">
        <v>8820</v>
      </c>
      <c r="Y289" s="4">
        <v>8820</v>
      </c>
    </row>
    <row r="290" spans="1:25" x14ac:dyDescent="0.3">
      <c r="A290" s="3" t="s">
        <v>435</v>
      </c>
      <c r="B290" s="4">
        <v>34980</v>
      </c>
      <c r="C290" s="4">
        <v>34980</v>
      </c>
      <c r="D290" s="4">
        <v>34980</v>
      </c>
      <c r="E290" s="4">
        <v>34980</v>
      </c>
      <c r="F290" s="4">
        <v>49820</v>
      </c>
      <c r="G290" s="4">
        <v>34980</v>
      </c>
      <c r="H290" s="4">
        <v>34980</v>
      </c>
      <c r="I290" s="4">
        <v>34980</v>
      </c>
      <c r="J290" s="4">
        <v>34980</v>
      </c>
      <c r="K290" s="4">
        <v>49820</v>
      </c>
      <c r="L290" s="4">
        <v>29680</v>
      </c>
      <c r="M290" s="4">
        <v>38160</v>
      </c>
      <c r="N290" s="4">
        <v>24380</v>
      </c>
      <c r="O290" s="4">
        <v>22260</v>
      </c>
      <c r="P290" s="4">
        <v>22260</v>
      </c>
      <c r="Q290" s="4">
        <v>19080</v>
      </c>
      <c r="R290" s="4">
        <v>25440</v>
      </c>
      <c r="S290" s="4">
        <v>25440</v>
      </c>
      <c r="T290" s="4">
        <v>27560</v>
      </c>
      <c r="U290" s="4">
        <v>16960</v>
      </c>
      <c r="V290" s="4">
        <v>25440</v>
      </c>
      <c r="W290" s="4">
        <v>7420</v>
      </c>
      <c r="X290" s="4">
        <v>7420</v>
      </c>
      <c r="Y290" s="4">
        <v>7420</v>
      </c>
    </row>
    <row r="291" spans="1:25" x14ac:dyDescent="0.3">
      <c r="A291" s="3" t="s">
        <v>426</v>
      </c>
      <c r="B291" s="4">
        <v>35112</v>
      </c>
      <c r="C291" s="4">
        <v>49324</v>
      </c>
      <c r="D291" s="4">
        <v>35112</v>
      </c>
      <c r="E291" s="4">
        <v>35112</v>
      </c>
      <c r="F291" s="4">
        <v>35112</v>
      </c>
      <c r="G291" s="4">
        <v>35112</v>
      </c>
      <c r="H291" s="4">
        <v>35112</v>
      </c>
      <c r="I291" s="4">
        <v>35112</v>
      </c>
      <c r="J291" s="4">
        <v>35112</v>
      </c>
      <c r="K291" s="4">
        <v>35112</v>
      </c>
      <c r="L291" s="4">
        <v>30932</v>
      </c>
      <c r="M291" s="4">
        <v>25916</v>
      </c>
      <c r="N291" s="4">
        <v>34276</v>
      </c>
      <c r="O291" s="4">
        <v>21736</v>
      </c>
      <c r="P291" s="4">
        <v>21736</v>
      </c>
      <c r="Q291" s="4">
        <v>19228</v>
      </c>
      <c r="R291" s="4">
        <v>25916</v>
      </c>
      <c r="S291" s="4">
        <v>25916</v>
      </c>
      <c r="T291" s="4">
        <v>38456</v>
      </c>
      <c r="U291" s="4">
        <v>34276</v>
      </c>
      <c r="V291" s="4">
        <v>25916</v>
      </c>
      <c r="W291" s="4">
        <v>7524</v>
      </c>
      <c r="X291" s="4">
        <v>7524</v>
      </c>
      <c r="Y291" s="4">
        <v>7524</v>
      </c>
    </row>
    <row r="292" spans="1:25" x14ac:dyDescent="0.3">
      <c r="A292" s="3" t="s">
        <v>437</v>
      </c>
      <c r="B292" s="4">
        <v>46552</v>
      </c>
      <c r="C292" s="4">
        <v>34408</v>
      </c>
      <c r="D292" s="4">
        <v>34408</v>
      </c>
      <c r="E292" s="4">
        <v>34408</v>
      </c>
      <c r="F292" s="4">
        <v>34408</v>
      </c>
      <c r="G292" s="4">
        <v>34408</v>
      </c>
      <c r="H292" s="4">
        <v>34408</v>
      </c>
      <c r="I292" s="4">
        <v>34408</v>
      </c>
      <c r="J292" s="4">
        <v>46552</v>
      </c>
      <c r="K292" s="4">
        <v>46552</v>
      </c>
      <c r="L292" s="4">
        <v>28336</v>
      </c>
      <c r="M292" s="4">
        <v>26312</v>
      </c>
      <c r="N292" s="4">
        <v>23276</v>
      </c>
      <c r="O292" s="4">
        <v>21252</v>
      </c>
      <c r="P292" s="4">
        <v>30360</v>
      </c>
      <c r="Q292" s="4">
        <v>18216</v>
      </c>
      <c r="R292" s="4">
        <v>26312</v>
      </c>
      <c r="S292" s="4">
        <v>26312</v>
      </c>
      <c r="T292" s="4">
        <v>39468</v>
      </c>
      <c r="U292" s="4">
        <v>36432</v>
      </c>
      <c r="V292" s="4">
        <v>26312</v>
      </c>
      <c r="W292" s="4">
        <v>7084</v>
      </c>
      <c r="X292" s="4">
        <v>7084</v>
      </c>
      <c r="Y292" s="4">
        <v>15180</v>
      </c>
    </row>
    <row r="293" spans="1:25" x14ac:dyDescent="0.3">
      <c r="A293" s="3" t="s">
        <v>433</v>
      </c>
      <c r="B293" s="4">
        <v>41952</v>
      </c>
      <c r="C293" s="4">
        <v>34656</v>
      </c>
      <c r="D293" s="4">
        <v>34656</v>
      </c>
      <c r="E293" s="4">
        <v>34656</v>
      </c>
      <c r="F293" s="4">
        <v>34656</v>
      </c>
      <c r="G293" s="4">
        <v>34656</v>
      </c>
      <c r="H293" s="4">
        <v>49248</v>
      </c>
      <c r="I293" s="4">
        <v>49248</v>
      </c>
      <c r="J293" s="4">
        <v>34656</v>
      </c>
      <c r="K293" s="4">
        <v>34656</v>
      </c>
      <c r="L293" s="4">
        <v>28272</v>
      </c>
      <c r="M293" s="4">
        <v>26448</v>
      </c>
      <c r="N293" s="4">
        <v>23712</v>
      </c>
      <c r="O293" s="4">
        <v>19152</v>
      </c>
      <c r="P293" s="4">
        <v>19152</v>
      </c>
      <c r="Q293" s="4">
        <v>19152</v>
      </c>
      <c r="R293" s="4">
        <v>23712</v>
      </c>
      <c r="S293" s="4">
        <v>23712</v>
      </c>
      <c r="T293" s="4">
        <v>39216</v>
      </c>
      <c r="U293" s="4">
        <v>32832</v>
      </c>
      <c r="V293" s="4">
        <v>23712</v>
      </c>
      <c r="W293" s="4">
        <v>8208</v>
      </c>
      <c r="X293" s="4">
        <v>8208</v>
      </c>
      <c r="Y293" s="4">
        <v>8208</v>
      </c>
    </row>
    <row r="294" spans="1:25" x14ac:dyDescent="0.3">
      <c r="A294" s="3" t="s">
        <v>434</v>
      </c>
      <c r="B294" s="4">
        <v>35568</v>
      </c>
      <c r="C294" s="4">
        <v>49608</v>
      </c>
      <c r="D294" s="4">
        <v>53568</v>
      </c>
      <c r="E294" s="4">
        <v>53568</v>
      </c>
      <c r="F294" s="4">
        <v>53568</v>
      </c>
      <c r="G294" s="4">
        <v>53568</v>
      </c>
      <c r="H294" s="4">
        <v>50544</v>
      </c>
      <c r="I294" s="4">
        <v>53568</v>
      </c>
      <c r="J294" s="4">
        <v>35568</v>
      </c>
      <c r="K294" s="4">
        <v>35568</v>
      </c>
      <c r="L294" s="4">
        <v>29016</v>
      </c>
      <c r="M294" s="4">
        <v>26208</v>
      </c>
      <c r="N294" s="4">
        <v>24334</v>
      </c>
      <c r="O294" s="4">
        <v>19656</v>
      </c>
      <c r="P294" s="4">
        <v>19656</v>
      </c>
      <c r="Q294" s="4">
        <v>19656</v>
      </c>
      <c r="R294" s="4">
        <v>24336</v>
      </c>
      <c r="S294" s="4">
        <v>24336</v>
      </c>
      <c r="T294" s="4">
        <v>38376</v>
      </c>
      <c r="U294" s="4">
        <v>33696</v>
      </c>
      <c r="V294" s="4">
        <v>24336</v>
      </c>
      <c r="W294" s="4">
        <v>8424</v>
      </c>
      <c r="X294" s="4">
        <v>8424</v>
      </c>
      <c r="Y294" s="4">
        <v>8424</v>
      </c>
    </row>
    <row r="295" spans="1:25" x14ac:dyDescent="0.3">
      <c r="A295" s="3" t="s">
        <v>423</v>
      </c>
      <c r="B295" s="4">
        <v>35088</v>
      </c>
      <c r="C295" s="4">
        <v>35088</v>
      </c>
      <c r="D295" s="4">
        <v>35088</v>
      </c>
      <c r="E295" s="4">
        <v>49776</v>
      </c>
      <c r="F295" s="4">
        <v>35088</v>
      </c>
      <c r="G295" s="4">
        <v>35088</v>
      </c>
      <c r="H295" s="4">
        <v>35088</v>
      </c>
      <c r="I295" s="4">
        <v>35088</v>
      </c>
      <c r="J295" s="4">
        <v>35088</v>
      </c>
      <c r="K295" s="4">
        <v>35088</v>
      </c>
      <c r="L295" s="4">
        <v>30192</v>
      </c>
      <c r="M295" s="4">
        <v>25296</v>
      </c>
      <c r="N295" s="4">
        <v>23664</v>
      </c>
      <c r="O295" s="4">
        <v>21216</v>
      </c>
      <c r="P295" s="4">
        <v>21216</v>
      </c>
      <c r="Q295" s="4">
        <v>18768</v>
      </c>
      <c r="R295" s="4">
        <v>41616</v>
      </c>
      <c r="S295" s="4">
        <v>25296</v>
      </c>
      <c r="T295" s="4">
        <v>37536</v>
      </c>
      <c r="U295" s="4">
        <v>33456</v>
      </c>
      <c r="V295" s="4">
        <v>25296</v>
      </c>
      <c r="W295" s="4">
        <v>7344</v>
      </c>
      <c r="X295" s="4">
        <v>7344</v>
      </c>
      <c r="Y295" s="4">
        <v>7344</v>
      </c>
    </row>
    <row r="296" spans="1:25" x14ac:dyDescent="0.3">
      <c r="A296" s="3" t="s">
        <v>431</v>
      </c>
      <c r="B296" s="4">
        <v>34808</v>
      </c>
      <c r="C296" s="4">
        <v>34808</v>
      </c>
      <c r="D296" s="4">
        <v>49464</v>
      </c>
      <c r="E296" s="4">
        <v>34808</v>
      </c>
      <c r="F296" s="4">
        <v>34808</v>
      </c>
      <c r="G296" s="4">
        <v>34808</v>
      </c>
      <c r="H296" s="4">
        <v>49464</v>
      </c>
      <c r="I296" s="4">
        <v>49464</v>
      </c>
      <c r="J296" s="4">
        <v>49464</v>
      </c>
      <c r="K296" s="4">
        <v>34808</v>
      </c>
      <c r="L296" s="4">
        <v>28396</v>
      </c>
      <c r="M296" s="4">
        <v>28396</v>
      </c>
      <c r="N296" s="4">
        <v>35724</v>
      </c>
      <c r="O296" s="4">
        <v>19236</v>
      </c>
      <c r="P296" s="4">
        <v>19236</v>
      </c>
      <c r="Q296" s="4">
        <v>19236</v>
      </c>
      <c r="R296" s="4">
        <v>23816</v>
      </c>
      <c r="S296" s="4">
        <v>23816</v>
      </c>
      <c r="T296" s="4">
        <v>37556</v>
      </c>
      <c r="U296" s="4">
        <v>32976</v>
      </c>
      <c r="V296" s="4">
        <v>23816</v>
      </c>
      <c r="W296" s="4">
        <v>8244</v>
      </c>
      <c r="X296" s="4">
        <v>8244</v>
      </c>
      <c r="Y296" s="4">
        <v>8244</v>
      </c>
    </row>
    <row r="297" spans="1:25" x14ac:dyDescent="0.3">
      <c r="A297" s="3" t="s">
        <v>432</v>
      </c>
      <c r="B297" s="4">
        <v>34960</v>
      </c>
      <c r="C297" s="4">
        <v>34960</v>
      </c>
      <c r="D297" s="4">
        <v>34960</v>
      </c>
      <c r="E297" s="4">
        <v>34960</v>
      </c>
      <c r="F297" s="4">
        <v>34960</v>
      </c>
      <c r="G297" s="4">
        <v>34960</v>
      </c>
      <c r="H297" s="4">
        <v>34960</v>
      </c>
      <c r="I297" s="4">
        <v>34960</v>
      </c>
      <c r="J297" s="4">
        <v>51520</v>
      </c>
      <c r="K297" s="4">
        <v>34960</v>
      </c>
      <c r="L297" s="4">
        <v>28520</v>
      </c>
      <c r="M297" s="4">
        <v>28520</v>
      </c>
      <c r="N297" s="4">
        <v>23920</v>
      </c>
      <c r="O297" s="4">
        <v>19320</v>
      </c>
      <c r="P297" s="4">
        <v>19320</v>
      </c>
      <c r="Q297" s="4">
        <v>19320</v>
      </c>
      <c r="R297" s="4">
        <v>23920</v>
      </c>
      <c r="S297" s="4">
        <v>23920</v>
      </c>
      <c r="T297" s="4">
        <v>37720</v>
      </c>
      <c r="U297" s="4">
        <v>33120</v>
      </c>
      <c r="V297" s="4">
        <v>23920</v>
      </c>
      <c r="W297" s="4">
        <v>8280</v>
      </c>
      <c r="X297" s="4">
        <v>8280</v>
      </c>
      <c r="Y297" s="4">
        <v>8280</v>
      </c>
    </row>
    <row r="298" spans="1:25" x14ac:dyDescent="0.3">
      <c r="A298" s="3" t="s">
        <v>427</v>
      </c>
      <c r="B298" s="4">
        <v>35532</v>
      </c>
      <c r="C298" s="4">
        <v>35532</v>
      </c>
      <c r="D298" s="4">
        <v>49896</v>
      </c>
      <c r="E298" s="4">
        <v>35532</v>
      </c>
      <c r="F298" s="4">
        <v>35532</v>
      </c>
      <c r="G298" s="4">
        <v>49896</v>
      </c>
      <c r="H298" s="4">
        <v>35532</v>
      </c>
      <c r="I298" s="4">
        <v>49896</v>
      </c>
      <c r="J298" s="4">
        <v>35532</v>
      </c>
      <c r="K298" s="4">
        <v>35532</v>
      </c>
      <c r="L298" s="4">
        <v>37972</v>
      </c>
      <c r="M298" s="4">
        <v>26460</v>
      </c>
      <c r="N298" s="4">
        <v>23436</v>
      </c>
      <c r="O298" s="4">
        <v>19656</v>
      </c>
      <c r="P298" s="4">
        <v>19656</v>
      </c>
      <c r="Q298" s="4">
        <v>17388</v>
      </c>
      <c r="R298" s="4">
        <v>23436</v>
      </c>
      <c r="S298" s="4">
        <v>30996</v>
      </c>
      <c r="T298" s="4">
        <v>38556</v>
      </c>
      <c r="U298" s="4">
        <v>30996</v>
      </c>
      <c r="V298" s="4">
        <v>30996</v>
      </c>
      <c r="W298" s="4">
        <v>9072</v>
      </c>
      <c r="X298" s="4">
        <v>9072</v>
      </c>
      <c r="Y298" s="4">
        <v>9072</v>
      </c>
    </row>
    <row r="300" spans="1:25" x14ac:dyDescent="0.3">
      <c r="A300" s="3" t="s">
        <v>419</v>
      </c>
      <c r="B300" s="4">
        <f t="shared" ref="B300:B322" si="0">MAX(B276:Y276)</f>
        <v>15224</v>
      </c>
    </row>
    <row r="301" spans="1:25" x14ac:dyDescent="0.3">
      <c r="A301" s="3" t="s">
        <v>421</v>
      </c>
      <c r="B301" s="4">
        <f t="shared" si="0"/>
        <v>49700</v>
      </c>
    </row>
    <row r="302" spans="1:25" x14ac:dyDescent="0.3">
      <c r="A302" s="3" t="s">
        <v>424</v>
      </c>
      <c r="B302" s="4">
        <f t="shared" si="0"/>
        <v>50032</v>
      </c>
    </row>
    <row r="303" spans="1:25" x14ac:dyDescent="0.3">
      <c r="A303" s="3" t="s">
        <v>439</v>
      </c>
      <c r="B303" s="4">
        <f t="shared" si="0"/>
        <v>52808</v>
      </c>
    </row>
    <row r="304" spans="1:25" x14ac:dyDescent="0.3">
      <c r="A304" s="3" t="s">
        <v>420</v>
      </c>
      <c r="B304" s="4">
        <f t="shared" si="0"/>
        <v>50432</v>
      </c>
    </row>
    <row r="305" spans="1:2" x14ac:dyDescent="0.3">
      <c r="A305" s="3" t="s">
        <v>428</v>
      </c>
      <c r="B305" s="4">
        <f t="shared" si="0"/>
        <v>49104</v>
      </c>
    </row>
    <row r="306" spans="1:2" x14ac:dyDescent="0.3">
      <c r="A306" s="3" t="s">
        <v>438</v>
      </c>
      <c r="B306" s="4">
        <f t="shared" si="0"/>
        <v>40796</v>
      </c>
    </row>
    <row r="307" spans="1:2" x14ac:dyDescent="0.3">
      <c r="A307" s="3" t="s">
        <v>441</v>
      </c>
      <c r="B307" s="4">
        <f t="shared" si="0"/>
        <v>49404</v>
      </c>
    </row>
    <row r="308" spans="1:2" x14ac:dyDescent="0.3">
      <c r="A308" s="3" t="s">
        <v>422</v>
      </c>
      <c r="B308" s="4">
        <f t="shared" si="0"/>
        <v>51484</v>
      </c>
    </row>
    <row r="309" spans="1:2" x14ac:dyDescent="0.3">
      <c r="A309" s="3" t="s">
        <v>440</v>
      </c>
      <c r="B309" s="4">
        <f t="shared" si="0"/>
        <v>41168</v>
      </c>
    </row>
    <row r="310" spans="1:2" x14ac:dyDescent="0.3">
      <c r="A310" s="3" t="s">
        <v>429</v>
      </c>
      <c r="B310" s="4">
        <f t="shared" si="0"/>
        <v>51968</v>
      </c>
    </row>
    <row r="311" spans="1:2" x14ac:dyDescent="0.3">
      <c r="A311" s="3" t="s">
        <v>425</v>
      </c>
      <c r="B311" s="4">
        <f t="shared" si="0"/>
        <v>48312</v>
      </c>
    </row>
    <row r="312" spans="1:2" x14ac:dyDescent="0.3">
      <c r="A312" s="3" t="s">
        <v>436</v>
      </c>
      <c r="B312" s="4">
        <f t="shared" si="0"/>
        <v>49288</v>
      </c>
    </row>
    <row r="313" spans="1:2" x14ac:dyDescent="0.3">
      <c r="A313" s="3" t="s">
        <v>430</v>
      </c>
      <c r="B313" s="4">
        <f t="shared" si="0"/>
        <v>49980</v>
      </c>
    </row>
    <row r="314" spans="1:2" x14ac:dyDescent="0.3">
      <c r="A314" s="3" t="s">
        <v>435</v>
      </c>
      <c r="B314" s="4">
        <f t="shared" si="0"/>
        <v>49820</v>
      </c>
    </row>
    <row r="315" spans="1:2" x14ac:dyDescent="0.3">
      <c r="A315" s="3" t="s">
        <v>426</v>
      </c>
      <c r="B315" s="4">
        <f t="shared" si="0"/>
        <v>49324</v>
      </c>
    </row>
    <row r="316" spans="1:2" x14ac:dyDescent="0.3">
      <c r="A316" s="3" t="s">
        <v>437</v>
      </c>
      <c r="B316" s="4">
        <f t="shared" si="0"/>
        <v>46552</v>
      </c>
    </row>
    <row r="317" spans="1:2" x14ac:dyDescent="0.3">
      <c r="A317" s="3" t="s">
        <v>433</v>
      </c>
      <c r="B317" s="4">
        <f t="shared" si="0"/>
        <v>49248</v>
      </c>
    </row>
    <row r="318" spans="1:2" x14ac:dyDescent="0.3">
      <c r="A318" s="3" t="s">
        <v>434</v>
      </c>
      <c r="B318" s="4">
        <f t="shared" si="0"/>
        <v>53568</v>
      </c>
    </row>
    <row r="319" spans="1:2" x14ac:dyDescent="0.3">
      <c r="A319" s="3" t="s">
        <v>423</v>
      </c>
      <c r="B319" s="4">
        <f t="shared" si="0"/>
        <v>49776</v>
      </c>
    </row>
    <row r="320" spans="1:2" x14ac:dyDescent="0.3">
      <c r="A320" s="3" t="s">
        <v>431</v>
      </c>
      <c r="B320" s="4">
        <f t="shared" si="0"/>
        <v>49464</v>
      </c>
    </row>
    <row r="321" spans="1:2" x14ac:dyDescent="0.3">
      <c r="A321" s="3" t="s">
        <v>432</v>
      </c>
      <c r="B321" s="4">
        <f t="shared" si="0"/>
        <v>51520</v>
      </c>
    </row>
    <row r="322" spans="1:2" x14ac:dyDescent="0.3">
      <c r="A322" s="3" t="s">
        <v>427</v>
      </c>
      <c r="B322" s="4">
        <f t="shared" si="0"/>
        <v>49896</v>
      </c>
    </row>
  </sheetData>
  <sortState xmlns:xlrd2="http://schemas.microsoft.com/office/spreadsheetml/2017/richdata2" ref="B223:G234">
    <sortCondition descending="1" ref="D223:D234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84C2A-110C-4098-971E-88E6792BE060}">
  <sheetPr>
    <tabColor theme="9" tint="-0.249977111117893"/>
  </sheetPr>
  <dimension ref="A1:Y294"/>
  <sheetViews>
    <sheetView zoomScale="70" zoomScaleNormal="70" workbookViewId="0">
      <selection activeCell="B198" sqref="B198"/>
    </sheetView>
  </sheetViews>
  <sheetFormatPr defaultColWidth="9" defaultRowHeight="16.5" x14ac:dyDescent="0.3"/>
  <cols>
    <col min="1" max="1" width="15.375" style="3" customWidth="1"/>
    <col min="2" max="2" width="14.5" style="3" customWidth="1"/>
    <col min="3" max="5" width="9" style="3"/>
    <col min="6" max="6" width="12.5" style="3" customWidth="1"/>
    <col min="7" max="7" width="33" style="3" customWidth="1"/>
    <col min="8" max="10" width="9" style="3"/>
    <col min="11" max="11" width="17.75" style="3" customWidth="1"/>
    <col min="12" max="12" width="12.625" style="3" customWidth="1"/>
    <col min="13" max="13" width="12.375" style="3" customWidth="1"/>
    <col min="14" max="14" width="9" style="3"/>
    <col min="15" max="15" width="17.25" style="3" customWidth="1"/>
    <col min="16" max="20" width="9" style="3"/>
    <col min="21" max="21" width="14.125" style="3" customWidth="1"/>
    <col min="22" max="22" width="12.125" style="3" customWidth="1"/>
    <col min="23" max="24" width="11.25" style="3" customWidth="1"/>
    <col min="25" max="16384" width="9" style="3"/>
  </cols>
  <sheetData>
    <row r="1" spans="1:13" x14ac:dyDescent="0.3">
      <c r="A1" s="5" t="s">
        <v>18</v>
      </c>
      <c r="B1" s="5" t="s">
        <v>112</v>
      </c>
      <c r="C1" s="5" t="s">
        <v>113</v>
      </c>
      <c r="D1" s="5" t="s">
        <v>114</v>
      </c>
      <c r="E1" s="5" t="s">
        <v>832</v>
      </c>
      <c r="F1" s="5" t="s">
        <v>115</v>
      </c>
      <c r="G1" s="5" t="s">
        <v>116</v>
      </c>
      <c r="I1" s="3" t="s">
        <v>1111</v>
      </c>
      <c r="J1" s="5" t="s">
        <v>43</v>
      </c>
      <c r="K1" s="5" t="s">
        <v>833</v>
      </c>
      <c r="L1" s="5" t="s">
        <v>560</v>
      </c>
      <c r="M1" s="5" t="s">
        <v>831</v>
      </c>
    </row>
    <row r="2" spans="1:13" x14ac:dyDescent="0.3">
      <c r="A2" s="5" t="s">
        <v>884</v>
      </c>
      <c r="B2" s="5" t="s">
        <v>298</v>
      </c>
      <c r="C2" s="5" t="s">
        <v>1110</v>
      </c>
      <c r="D2" s="5">
        <v>3220</v>
      </c>
      <c r="E2" s="5" t="s">
        <v>56</v>
      </c>
      <c r="F2" s="5">
        <v>32000</v>
      </c>
      <c r="G2" s="5" t="s">
        <v>299</v>
      </c>
      <c r="I2" s="3" t="s">
        <v>834</v>
      </c>
      <c r="J2" s="3" t="s">
        <v>1121</v>
      </c>
      <c r="K2" s="3" t="s">
        <v>550</v>
      </c>
      <c r="L2" s="3" t="s">
        <v>1116</v>
      </c>
      <c r="M2" s="3" t="s">
        <v>1122</v>
      </c>
    </row>
    <row r="3" spans="1:13" x14ac:dyDescent="0.3">
      <c r="A3" s="5" t="s">
        <v>885</v>
      </c>
      <c r="B3" s="5" t="s">
        <v>2</v>
      </c>
      <c r="C3" s="5" t="s">
        <v>1110</v>
      </c>
      <c r="D3" s="5">
        <v>2560</v>
      </c>
      <c r="E3" s="5" t="s">
        <v>13</v>
      </c>
      <c r="F3" s="5">
        <v>46000</v>
      </c>
      <c r="G3" s="5" t="s">
        <v>14</v>
      </c>
      <c r="I3" s="3" t="s">
        <v>835</v>
      </c>
      <c r="J3" s="3" t="s">
        <v>821</v>
      </c>
      <c r="K3" s="3" t="s">
        <v>556</v>
      </c>
      <c r="L3" s="3" t="s">
        <v>1116</v>
      </c>
      <c r="M3" s="3" t="s">
        <v>870</v>
      </c>
    </row>
    <row r="4" spans="1:13" x14ac:dyDescent="0.3">
      <c r="A4" s="5" t="s">
        <v>1104</v>
      </c>
      <c r="B4" s="5" t="s">
        <v>7</v>
      </c>
      <c r="C4" s="5" t="s">
        <v>1116</v>
      </c>
      <c r="D4" s="5">
        <v>2436</v>
      </c>
      <c r="E4" s="5"/>
      <c r="F4" s="5"/>
      <c r="G4" s="5" t="s">
        <v>17</v>
      </c>
      <c r="I4" s="3" t="s">
        <v>836</v>
      </c>
      <c r="J4" s="3" t="s">
        <v>823</v>
      </c>
      <c r="K4" s="3" t="s">
        <v>549</v>
      </c>
      <c r="L4" s="3" t="s">
        <v>1116</v>
      </c>
      <c r="M4" s="3" t="s">
        <v>871</v>
      </c>
    </row>
    <row r="5" spans="1:13" x14ac:dyDescent="0.3">
      <c r="A5" s="5" t="s">
        <v>1105</v>
      </c>
      <c r="B5" s="2" t="s">
        <v>1118</v>
      </c>
      <c r="C5" s="2" t="s">
        <v>1119</v>
      </c>
      <c r="D5" s="53">
        <v>2406</v>
      </c>
      <c r="E5" s="2"/>
      <c r="F5" s="2"/>
      <c r="G5" s="2" t="s">
        <v>1120</v>
      </c>
      <c r="I5" s="3" t="s">
        <v>837</v>
      </c>
      <c r="J5" s="3" t="s">
        <v>822</v>
      </c>
      <c r="K5" s="3" t="s">
        <v>557</v>
      </c>
      <c r="L5" s="3" t="s">
        <v>1110</v>
      </c>
      <c r="M5" s="3" t="s">
        <v>869</v>
      </c>
    </row>
    <row r="6" spans="1:13" x14ac:dyDescent="0.3">
      <c r="A6" s="5" t="s">
        <v>1106</v>
      </c>
      <c r="B6" s="5" t="s">
        <v>300</v>
      </c>
      <c r="C6" s="5" t="s">
        <v>1110</v>
      </c>
      <c r="D6" s="5">
        <v>2076</v>
      </c>
      <c r="E6" s="5" t="s">
        <v>56</v>
      </c>
      <c r="F6" s="5"/>
      <c r="G6" s="5" t="s">
        <v>299</v>
      </c>
      <c r="I6" s="3" t="s">
        <v>838</v>
      </c>
      <c r="J6" s="3" t="s">
        <v>824</v>
      </c>
      <c r="K6" s="3" t="s">
        <v>556</v>
      </c>
      <c r="L6" s="3" t="s">
        <v>1110</v>
      </c>
      <c r="M6" s="3" t="s">
        <v>872</v>
      </c>
    </row>
    <row r="7" spans="1:13" x14ac:dyDescent="0.3">
      <c r="A7" s="5" t="s">
        <v>1107</v>
      </c>
      <c r="B7" s="5" t="s">
        <v>8</v>
      </c>
      <c r="C7" s="5" t="s">
        <v>1116</v>
      </c>
      <c r="D7" s="5">
        <v>1536</v>
      </c>
      <c r="E7" s="5"/>
      <c r="F7" s="5"/>
      <c r="G7" s="5" t="s">
        <v>301</v>
      </c>
      <c r="I7" s="3" t="s">
        <v>839</v>
      </c>
      <c r="J7" s="3" t="s">
        <v>825</v>
      </c>
      <c r="K7" s="3" t="s">
        <v>554</v>
      </c>
      <c r="L7" s="3" t="s">
        <v>1116</v>
      </c>
      <c r="M7" s="3" t="s">
        <v>873</v>
      </c>
    </row>
    <row r="8" spans="1:13" x14ac:dyDescent="0.3">
      <c r="A8" s="5" t="s">
        <v>1108</v>
      </c>
      <c r="B8" s="5" t="s">
        <v>5</v>
      </c>
      <c r="C8" s="5" t="s">
        <v>1116</v>
      </c>
      <c r="D8" s="5">
        <v>1444</v>
      </c>
      <c r="E8" s="5"/>
      <c r="F8" s="5"/>
      <c r="G8" s="5" t="s">
        <v>16</v>
      </c>
      <c r="I8" s="3" t="s">
        <v>840</v>
      </c>
      <c r="J8" s="3" t="s">
        <v>854</v>
      </c>
      <c r="K8" s="3" t="s">
        <v>550</v>
      </c>
      <c r="L8" s="3" t="s">
        <v>1116</v>
      </c>
      <c r="M8" s="3" t="s">
        <v>879</v>
      </c>
    </row>
    <row r="9" spans="1:13" x14ac:dyDescent="0.3">
      <c r="A9" s="5" t="s">
        <v>891</v>
      </c>
      <c r="B9" s="5" t="s">
        <v>302</v>
      </c>
      <c r="C9" s="5" t="s">
        <v>1116</v>
      </c>
      <c r="D9" s="5">
        <v>1152</v>
      </c>
      <c r="E9" s="5"/>
      <c r="F9" s="5"/>
      <c r="G9" s="5" t="s">
        <v>303</v>
      </c>
      <c r="I9" s="3" t="s">
        <v>841</v>
      </c>
      <c r="J9" s="3" t="s">
        <v>828</v>
      </c>
      <c r="K9" s="3" t="s">
        <v>1</v>
      </c>
      <c r="L9" s="3" t="s">
        <v>1116</v>
      </c>
      <c r="M9" s="3" t="s">
        <v>868</v>
      </c>
    </row>
    <row r="10" spans="1:13" x14ac:dyDescent="0.3">
      <c r="A10" s="5" t="s">
        <v>892</v>
      </c>
      <c r="B10" s="5" t="s">
        <v>304</v>
      </c>
      <c r="C10" s="5" t="s">
        <v>1116</v>
      </c>
      <c r="D10" s="5">
        <v>1008</v>
      </c>
      <c r="E10" s="5"/>
      <c r="F10" s="5"/>
      <c r="G10" s="5" t="s">
        <v>154</v>
      </c>
      <c r="I10" s="3" t="s">
        <v>842</v>
      </c>
      <c r="J10" s="3" t="s">
        <v>855</v>
      </c>
      <c r="K10" s="3" t="s">
        <v>553</v>
      </c>
      <c r="L10" s="3" t="s">
        <v>1116</v>
      </c>
      <c r="M10" s="3" t="s">
        <v>878</v>
      </c>
    </row>
    <row r="11" spans="1:13" x14ac:dyDescent="0.3">
      <c r="A11" s="5" t="s">
        <v>893</v>
      </c>
      <c r="B11" s="5" t="s">
        <v>305</v>
      </c>
      <c r="C11" s="5" t="s">
        <v>1116</v>
      </c>
      <c r="D11" s="5">
        <v>968</v>
      </c>
      <c r="E11" s="5"/>
      <c r="F11" s="5"/>
      <c r="G11" s="5" t="s">
        <v>306</v>
      </c>
      <c r="I11" s="3" t="s">
        <v>843</v>
      </c>
      <c r="J11" s="3" t="s">
        <v>830</v>
      </c>
      <c r="K11" s="3" t="s">
        <v>546</v>
      </c>
      <c r="L11" s="3" t="s">
        <v>1110</v>
      </c>
      <c r="M11" s="3" t="s">
        <v>877</v>
      </c>
    </row>
    <row r="12" spans="1:13" x14ac:dyDescent="0.3">
      <c r="A12" s="5" t="s">
        <v>894</v>
      </c>
      <c r="B12" s="5"/>
      <c r="C12" s="5"/>
      <c r="D12" s="5"/>
      <c r="E12" s="5"/>
      <c r="F12" s="5"/>
      <c r="G12" s="5"/>
    </row>
    <row r="13" spans="1:13" x14ac:dyDescent="0.3">
      <c r="A13" s="5" t="s">
        <v>1124</v>
      </c>
      <c r="B13" s="5"/>
      <c r="C13" s="5"/>
      <c r="D13" s="5"/>
      <c r="E13" s="5"/>
      <c r="F13" s="5"/>
      <c r="G13" s="5"/>
    </row>
    <row r="14" spans="1:13" x14ac:dyDescent="0.3">
      <c r="A14" s="5" t="s">
        <v>18</v>
      </c>
      <c r="B14" s="5" t="s">
        <v>112</v>
      </c>
      <c r="C14" s="5" t="s">
        <v>113</v>
      </c>
      <c r="D14" s="5" t="s">
        <v>114</v>
      </c>
      <c r="E14" s="5" t="s">
        <v>832</v>
      </c>
      <c r="F14" s="5" t="s">
        <v>115</v>
      </c>
      <c r="G14" s="5" t="s">
        <v>116</v>
      </c>
    </row>
    <row r="15" spans="1:13" x14ac:dyDescent="0.3">
      <c r="A15" s="5" t="s">
        <v>895</v>
      </c>
      <c r="B15" s="5" t="s">
        <v>19</v>
      </c>
      <c r="C15" s="5" t="s">
        <v>1110</v>
      </c>
      <c r="D15" s="5">
        <v>3370</v>
      </c>
      <c r="E15" s="5" t="s">
        <v>32</v>
      </c>
      <c r="F15" s="5">
        <v>31000</v>
      </c>
      <c r="G15" s="5" t="s">
        <v>28</v>
      </c>
    </row>
    <row r="16" spans="1:13" x14ac:dyDescent="0.3">
      <c r="A16" s="5" t="s">
        <v>896</v>
      </c>
      <c r="B16" s="5" t="s">
        <v>117</v>
      </c>
      <c r="C16" s="5" t="s">
        <v>1110</v>
      </c>
      <c r="D16" s="5">
        <v>896</v>
      </c>
      <c r="E16" s="5"/>
      <c r="F16" s="5"/>
      <c r="G16" s="5" t="s">
        <v>15</v>
      </c>
    </row>
    <row r="17" spans="1:7" x14ac:dyDescent="0.3">
      <c r="A17" s="5" t="s">
        <v>897</v>
      </c>
      <c r="B17" s="5" t="s">
        <v>25</v>
      </c>
      <c r="C17" s="5" t="s">
        <v>1116</v>
      </c>
      <c r="D17" s="5">
        <v>768</v>
      </c>
      <c r="E17" s="5"/>
      <c r="F17" s="5"/>
      <c r="G17" s="5" t="s">
        <v>30</v>
      </c>
    </row>
    <row r="18" spans="1:7" x14ac:dyDescent="0.3">
      <c r="A18" s="5" t="s">
        <v>898</v>
      </c>
      <c r="B18" s="5" t="s">
        <v>26</v>
      </c>
      <c r="C18" s="5" t="s">
        <v>1110</v>
      </c>
      <c r="D18" s="5">
        <v>712</v>
      </c>
      <c r="E18" s="5"/>
      <c r="F18" s="5"/>
      <c r="G18" s="5" t="s">
        <v>31</v>
      </c>
    </row>
    <row r="19" spans="1:7" x14ac:dyDescent="0.3">
      <c r="A19" s="5" t="s">
        <v>899</v>
      </c>
      <c r="B19" s="5" t="s">
        <v>24</v>
      </c>
      <c r="C19" s="5" t="s">
        <v>1116</v>
      </c>
      <c r="D19" s="5">
        <v>572</v>
      </c>
      <c r="E19" s="5"/>
      <c r="F19" s="5"/>
      <c r="G19" s="5" t="s">
        <v>29</v>
      </c>
    </row>
    <row r="20" spans="1:7" x14ac:dyDescent="0.3">
      <c r="A20" s="5" t="s">
        <v>900</v>
      </c>
      <c r="B20" s="5" t="s">
        <v>27</v>
      </c>
      <c r="C20" s="5" t="s">
        <v>1116</v>
      </c>
      <c r="D20" s="5">
        <v>456</v>
      </c>
      <c r="E20" s="5"/>
      <c r="F20" s="5"/>
      <c r="G20" s="5" t="s">
        <v>307</v>
      </c>
    </row>
    <row r="21" spans="1:7" x14ac:dyDescent="0.3">
      <c r="A21" s="5" t="s">
        <v>901</v>
      </c>
      <c r="B21" s="5"/>
      <c r="C21" s="5"/>
      <c r="D21" s="5"/>
      <c r="E21" s="5"/>
      <c r="F21" s="5"/>
      <c r="G21" s="5"/>
    </row>
    <row r="22" spans="1:7" x14ac:dyDescent="0.3">
      <c r="A22" s="5" t="s">
        <v>902</v>
      </c>
      <c r="B22" s="5"/>
      <c r="C22" s="5"/>
      <c r="D22" s="5"/>
      <c r="E22" s="5"/>
      <c r="F22" s="5"/>
      <c r="G22" s="5"/>
    </row>
    <row r="23" spans="1:7" x14ac:dyDescent="0.3">
      <c r="A23" s="5" t="s">
        <v>903</v>
      </c>
      <c r="B23" s="5"/>
      <c r="C23" s="5"/>
      <c r="D23" s="5"/>
      <c r="E23" s="5"/>
      <c r="F23" s="5"/>
      <c r="G23" s="5"/>
    </row>
    <row r="24" spans="1:7" x14ac:dyDescent="0.3">
      <c r="A24" s="5" t="s">
        <v>904</v>
      </c>
      <c r="B24" s="5"/>
      <c r="C24" s="5"/>
      <c r="D24" s="5"/>
      <c r="E24" s="5"/>
      <c r="F24" s="5"/>
      <c r="G24" s="5"/>
    </row>
    <row r="25" spans="1:7" x14ac:dyDescent="0.3">
      <c r="A25" s="5" t="s">
        <v>905</v>
      </c>
      <c r="B25" s="5"/>
      <c r="C25" s="5"/>
      <c r="D25" s="5"/>
      <c r="E25" s="5"/>
      <c r="F25" s="5"/>
      <c r="G25" s="5"/>
    </row>
    <row r="26" spans="1:7" x14ac:dyDescent="0.3">
      <c r="A26" s="5" t="s">
        <v>1125</v>
      </c>
      <c r="B26" s="5"/>
      <c r="C26" s="5"/>
      <c r="D26" s="5"/>
      <c r="E26" s="5"/>
      <c r="F26" s="5"/>
      <c r="G26" s="5"/>
    </row>
    <row r="27" spans="1:7" x14ac:dyDescent="0.3">
      <c r="A27" s="5" t="s">
        <v>18</v>
      </c>
      <c r="B27" s="5" t="s">
        <v>112</v>
      </c>
      <c r="C27" s="5" t="s">
        <v>113</v>
      </c>
      <c r="D27" s="5" t="s">
        <v>114</v>
      </c>
      <c r="E27" s="5" t="s">
        <v>832</v>
      </c>
      <c r="F27" s="5" t="s">
        <v>115</v>
      </c>
      <c r="G27" s="5" t="s">
        <v>116</v>
      </c>
    </row>
    <row r="28" spans="1:7" x14ac:dyDescent="0.3">
      <c r="A28" s="5" t="s">
        <v>906</v>
      </c>
      <c r="B28" s="5" t="s">
        <v>308</v>
      </c>
      <c r="C28" s="5" t="s">
        <v>1116</v>
      </c>
      <c r="D28" s="5">
        <v>4136</v>
      </c>
      <c r="E28" s="5"/>
      <c r="F28" s="5"/>
      <c r="G28" s="5" t="s">
        <v>309</v>
      </c>
    </row>
    <row r="29" spans="1:7" x14ac:dyDescent="0.3">
      <c r="A29" s="5" t="s">
        <v>907</v>
      </c>
      <c r="B29" s="5" t="s">
        <v>37</v>
      </c>
      <c r="C29" s="5" t="s">
        <v>1110</v>
      </c>
      <c r="D29" s="5">
        <v>1488</v>
      </c>
      <c r="E29" s="5"/>
      <c r="F29" s="5"/>
      <c r="G29" s="5" t="s">
        <v>310</v>
      </c>
    </row>
    <row r="30" spans="1:7" x14ac:dyDescent="0.3">
      <c r="A30" s="5" t="s">
        <v>908</v>
      </c>
      <c r="B30" s="5" t="s">
        <v>38</v>
      </c>
      <c r="C30" s="5" t="s">
        <v>1116</v>
      </c>
      <c r="D30" s="5">
        <v>1312</v>
      </c>
      <c r="E30" s="5"/>
      <c r="F30" s="5"/>
      <c r="G30" s="5" t="s">
        <v>309</v>
      </c>
    </row>
    <row r="31" spans="1:7" x14ac:dyDescent="0.3">
      <c r="A31" s="5" t="s">
        <v>909</v>
      </c>
      <c r="B31" s="5" t="s">
        <v>311</v>
      </c>
      <c r="C31" s="5" t="s">
        <v>1116</v>
      </c>
      <c r="D31" s="5">
        <v>992</v>
      </c>
      <c r="E31" s="5"/>
      <c r="F31" s="5"/>
      <c r="G31" s="5" t="s">
        <v>45</v>
      </c>
    </row>
    <row r="32" spans="1:7" x14ac:dyDescent="0.3">
      <c r="A32" s="5" t="s">
        <v>910</v>
      </c>
      <c r="B32" s="5" t="s">
        <v>312</v>
      </c>
      <c r="C32" s="5" t="s">
        <v>1116</v>
      </c>
      <c r="D32" s="5">
        <v>952</v>
      </c>
      <c r="E32" s="5"/>
      <c r="F32" s="5"/>
      <c r="G32" s="5" t="s">
        <v>309</v>
      </c>
    </row>
    <row r="33" spans="1:7" x14ac:dyDescent="0.3">
      <c r="A33" s="5" t="s">
        <v>911</v>
      </c>
      <c r="B33" s="5" t="s">
        <v>313</v>
      </c>
      <c r="C33" s="5" t="s">
        <v>1110</v>
      </c>
      <c r="D33" s="5">
        <v>944</v>
      </c>
      <c r="E33" s="5" t="s">
        <v>56</v>
      </c>
      <c r="F33" s="5"/>
      <c r="G33" s="5" t="s">
        <v>299</v>
      </c>
    </row>
    <row r="34" spans="1:7" x14ac:dyDescent="0.3">
      <c r="A34" s="5" t="s">
        <v>912</v>
      </c>
      <c r="B34" s="5" t="s">
        <v>314</v>
      </c>
      <c r="C34" s="5" t="s">
        <v>1110</v>
      </c>
      <c r="D34" s="5">
        <v>944</v>
      </c>
      <c r="E34" s="5" t="s">
        <v>13</v>
      </c>
      <c r="F34" s="5"/>
      <c r="G34" s="5"/>
    </row>
    <row r="35" spans="1:7" x14ac:dyDescent="0.3">
      <c r="A35" s="5" t="s">
        <v>913</v>
      </c>
      <c r="B35" s="5" t="s">
        <v>315</v>
      </c>
      <c r="C35" s="5" t="s">
        <v>1110</v>
      </c>
      <c r="D35" s="5">
        <v>940</v>
      </c>
      <c r="E35" s="5" t="s">
        <v>32</v>
      </c>
      <c r="F35" s="5"/>
      <c r="G35" s="5" t="s">
        <v>28</v>
      </c>
    </row>
    <row r="36" spans="1:7" x14ac:dyDescent="0.3">
      <c r="A36" s="5" t="s">
        <v>914</v>
      </c>
      <c r="B36" s="5"/>
      <c r="C36" s="5"/>
      <c r="D36" s="5"/>
      <c r="E36" s="5"/>
      <c r="F36" s="5"/>
      <c r="G36" s="5"/>
    </row>
    <row r="37" spans="1:7" x14ac:dyDescent="0.3">
      <c r="A37" s="5" t="s">
        <v>915</v>
      </c>
      <c r="B37" s="5"/>
      <c r="C37" s="5"/>
      <c r="D37" s="5"/>
      <c r="E37" s="5"/>
      <c r="F37" s="5"/>
      <c r="G37" s="5"/>
    </row>
    <row r="38" spans="1:7" x14ac:dyDescent="0.3">
      <c r="A38" s="5" t="s">
        <v>916</v>
      </c>
      <c r="B38" s="5"/>
      <c r="C38" s="5"/>
      <c r="D38" s="5"/>
      <c r="E38" s="5"/>
      <c r="F38" s="5"/>
      <c r="G38" s="5"/>
    </row>
    <row r="39" spans="1:7" x14ac:dyDescent="0.3">
      <c r="A39" s="5" t="s">
        <v>1126</v>
      </c>
      <c r="B39" s="5"/>
      <c r="C39" s="5"/>
      <c r="D39" s="5"/>
      <c r="E39" s="5"/>
      <c r="F39" s="5"/>
      <c r="G39" s="5"/>
    </row>
    <row r="40" spans="1:7" x14ac:dyDescent="0.3">
      <c r="A40" s="5" t="s">
        <v>18</v>
      </c>
      <c r="B40" s="5" t="s">
        <v>112</v>
      </c>
      <c r="C40" s="5" t="s">
        <v>113</v>
      </c>
      <c r="D40" s="5" t="s">
        <v>114</v>
      </c>
      <c r="E40" s="5" t="s">
        <v>832</v>
      </c>
      <c r="F40" s="5" t="s">
        <v>115</v>
      </c>
      <c r="G40" s="5" t="s">
        <v>116</v>
      </c>
    </row>
    <row r="41" spans="1:7" x14ac:dyDescent="0.3">
      <c r="A41" s="5" t="s">
        <v>917</v>
      </c>
      <c r="B41" s="5" t="s">
        <v>61</v>
      </c>
      <c r="C41" s="5" t="s">
        <v>1110</v>
      </c>
      <c r="D41" s="5">
        <v>2860</v>
      </c>
      <c r="E41" s="5" t="s">
        <v>13</v>
      </c>
      <c r="F41" s="5">
        <v>26000</v>
      </c>
      <c r="G41" s="5" t="s">
        <v>71</v>
      </c>
    </row>
    <row r="42" spans="1:7" x14ac:dyDescent="0.3">
      <c r="A42" s="5" t="s">
        <v>918</v>
      </c>
      <c r="B42" s="5" t="s">
        <v>316</v>
      </c>
      <c r="C42" s="5" t="s">
        <v>1110</v>
      </c>
      <c r="D42" s="5">
        <v>2632</v>
      </c>
      <c r="E42" s="5" t="s">
        <v>56</v>
      </c>
      <c r="F42" s="5">
        <v>37000</v>
      </c>
      <c r="G42" s="5" t="s">
        <v>317</v>
      </c>
    </row>
    <row r="43" spans="1:7" x14ac:dyDescent="0.3">
      <c r="A43" s="5" t="s">
        <v>919</v>
      </c>
      <c r="B43" s="5" t="s">
        <v>63</v>
      </c>
      <c r="C43" s="5" t="s">
        <v>1110</v>
      </c>
      <c r="D43" s="5">
        <v>2244</v>
      </c>
      <c r="E43" s="5" t="s">
        <v>32</v>
      </c>
      <c r="F43" s="5"/>
      <c r="G43" s="5"/>
    </row>
    <row r="44" spans="1:7" x14ac:dyDescent="0.3">
      <c r="A44" s="5" t="s">
        <v>920</v>
      </c>
      <c r="B44" s="5" t="s">
        <v>60</v>
      </c>
      <c r="C44" s="5" t="s">
        <v>1110</v>
      </c>
      <c r="D44" s="5">
        <v>1792</v>
      </c>
      <c r="E44" s="5"/>
      <c r="F44" s="5"/>
      <c r="G44" s="5" t="s">
        <v>318</v>
      </c>
    </row>
    <row r="45" spans="1:7" x14ac:dyDescent="0.3">
      <c r="A45" s="5" t="s">
        <v>921</v>
      </c>
      <c r="B45" s="5" t="s">
        <v>69</v>
      </c>
      <c r="C45" s="5" t="s">
        <v>1116</v>
      </c>
      <c r="D45" s="5">
        <v>1128</v>
      </c>
      <c r="E45" s="5"/>
      <c r="F45" s="5"/>
      <c r="G45" s="5" t="s">
        <v>318</v>
      </c>
    </row>
    <row r="46" spans="1:7" x14ac:dyDescent="0.3">
      <c r="A46" s="5" t="s">
        <v>922</v>
      </c>
      <c r="B46" s="5" t="s">
        <v>67</v>
      </c>
      <c r="C46" s="5" t="s">
        <v>1110</v>
      </c>
      <c r="D46" s="5">
        <v>792</v>
      </c>
      <c r="E46" s="5"/>
      <c r="F46" s="5"/>
      <c r="G46" s="5" t="s">
        <v>319</v>
      </c>
    </row>
    <row r="47" spans="1:7" x14ac:dyDescent="0.3">
      <c r="A47" s="5" t="s">
        <v>923</v>
      </c>
      <c r="B47" s="5" t="s">
        <v>68</v>
      </c>
      <c r="C47" s="5" t="s">
        <v>1110</v>
      </c>
      <c r="D47" s="5">
        <v>776</v>
      </c>
      <c r="E47" s="5"/>
      <c r="F47" s="5"/>
      <c r="G47" s="5" t="s">
        <v>320</v>
      </c>
    </row>
    <row r="48" spans="1:7" x14ac:dyDescent="0.3">
      <c r="A48" s="5" t="s">
        <v>924</v>
      </c>
      <c r="B48" s="5" t="s">
        <v>70</v>
      </c>
      <c r="C48" s="5" t="s">
        <v>1110</v>
      </c>
      <c r="D48" s="5">
        <v>644</v>
      </c>
      <c r="E48" s="5"/>
      <c r="F48" s="5"/>
      <c r="G48" s="5"/>
    </row>
    <row r="49" spans="1:7" x14ac:dyDescent="0.3">
      <c r="A49" s="5" t="s">
        <v>925</v>
      </c>
      <c r="B49" s="5"/>
      <c r="C49" s="5"/>
      <c r="D49" s="5"/>
      <c r="E49" s="5"/>
      <c r="F49" s="5"/>
      <c r="G49" s="5"/>
    </row>
    <row r="50" spans="1:7" x14ac:dyDescent="0.3">
      <c r="A50" s="5" t="s">
        <v>926</v>
      </c>
      <c r="B50" s="5"/>
      <c r="C50" s="5"/>
      <c r="D50" s="5"/>
      <c r="E50" s="5"/>
      <c r="F50" s="5"/>
      <c r="G50" s="5"/>
    </row>
    <row r="51" spans="1:7" x14ac:dyDescent="0.3">
      <c r="A51" s="5" t="s">
        <v>927</v>
      </c>
      <c r="B51" s="5"/>
      <c r="C51" s="5"/>
      <c r="D51" s="5"/>
      <c r="E51" s="5"/>
      <c r="F51" s="5"/>
      <c r="G51" s="5"/>
    </row>
    <row r="52" spans="1:7" x14ac:dyDescent="0.3">
      <c r="A52" s="5" t="s">
        <v>1127</v>
      </c>
      <c r="B52" s="5"/>
      <c r="C52" s="5"/>
      <c r="D52" s="5"/>
      <c r="E52" s="5"/>
      <c r="F52" s="5"/>
      <c r="G52" s="5"/>
    </row>
    <row r="53" spans="1:7" x14ac:dyDescent="0.3">
      <c r="A53" s="5" t="s">
        <v>18</v>
      </c>
      <c r="B53" s="5" t="s">
        <v>112</v>
      </c>
      <c r="C53" s="5" t="s">
        <v>113</v>
      </c>
      <c r="D53" s="5" t="s">
        <v>114</v>
      </c>
      <c r="E53" s="5" t="s">
        <v>832</v>
      </c>
      <c r="F53" s="5" t="s">
        <v>115</v>
      </c>
      <c r="G53" s="5" t="s">
        <v>116</v>
      </c>
    </row>
    <row r="54" spans="1:7" x14ac:dyDescent="0.3">
      <c r="A54" s="5" t="s">
        <v>928</v>
      </c>
      <c r="B54" s="5" t="s">
        <v>75</v>
      </c>
      <c r="C54" s="5" t="s">
        <v>1110</v>
      </c>
      <c r="D54" s="5">
        <v>2164</v>
      </c>
      <c r="E54" s="5"/>
      <c r="F54" s="5"/>
      <c r="G54" s="5" t="s">
        <v>83</v>
      </c>
    </row>
    <row r="55" spans="1:7" x14ac:dyDescent="0.3">
      <c r="A55" s="5" t="s">
        <v>929</v>
      </c>
      <c r="B55" s="5" t="s">
        <v>119</v>
      </c>
      <c r="C55" s="5" t="s">
        <v>1110</v>
      </c>
      <c r="D55" s="5">
        <v>1760</v>
      </c>
      <c r="E55" s="5"/>
      <c r="F55" s="5"/>
      <c r="G55" s="5" t="s">
        <v>82</v>
      </c>
    </row>
    <row r="56" spans="1:7" x14ac:dyDescent="0.3">
      <c r="A56" s="5" t="s">
        <v>930</v>
      </c>
      <c r="B56" s="5" t="s">
        <v>74</v>
      </c>
      <c r="C56" s="5" t="s">
        <v>1110</v>
      </c>
      <c r="D56" s="5">
        <v>1344</v>
      </c>
      <c r="E56" s="5"/>
      <c r="F56" s="5"/>
      <c r="G56" s="5" t="s">
        <v>82</v>
      </c>
    </row>
    <row r="57" spans="1:7" x14ac:dyDescent="0.3">
      <c r="A57" s="5" t="s">
        <v>931</v>
      </c>
      <c r="B57" s="5" t="s">
        <v>321</v>
      </c>
      <c r="C57" s="5" t="s">
        <v>1110</v>
      </c>
      <c r="D57" s="5">
        <v>832</v>
      </c>
      <c r="E57" s="5"/>
      <c r="F57" s="5"/>
      <c r="G57" s="5" t="s">
        <v>322</v>
      </c>
    </row>
    <row r="58" spans="1:7" x14ac:dyDescent="0.3">
      <c r="A58" s="5" t="s">
        <v>932</v>
      </c>
      <c r="B58" s="5" t="s">
        <v>323</v>
      </c>
      <c r="C58" s="5" t="s">
        <v>1110</v>
      </c>
      <c r="D58" s="5">
        <v>524</v>
      </c>
      <c r="E58" s="5"/>
      <c r="F58" s="5"/>
      <c r="G58" s="5" t="s">
        <v>234</v>
      </c>
    </row>
    <row r="59" spans="1:7" x14ac:dyDescent="0.3">
      <c r="A59" s="5" t="s">
        <v>933</v>
      </c>
      <c r="B59" s="5"/>
      <c r="C59" s="5"/>
      <c r="D59" s="5"/>
      <c r="E59" s="5"/>
      <c r="F59" s="5"/>
      <c r="G59" s="5"/>
    </row>
    <row r="60" spans="1:7" x14ac:dyDescent="0.3">
      <c r="A60" s="5" t="s">
        <v>934</v>
      </c>
      <c r="B60" s="5"/>
      <c r="C60" s="5"/>
      <c r="D60" s="5"/>
      <c r="E60" s="5"/>
      <c r="F60" s="5"/>
      <c r="G60" s="5"/>
    </row>
    <row r="61" spans="1:7" x14ac:dyDescent="0.3">
      <c r="A61" s="5" t="s">
        <v>935</v>
      </c>
      <c r="B61" s="5"/>
      <c r="C61" s="5"/>
      <c r="D61" s="5"/>
      <c r="E61" s="5"/>
      <c r="F61" s="5"/>
      <c r="G61" s="5"/>
    </row>
    <row r="62" spans="1:7" x14ac:dyDescent="0.3">
      <c r="A62" s="5" t="s">
        <v>936</v>
      </c>
      <c r="B62" s="5"/>
      <c r="C62" s="5"/>
      <c r="D62" s="5"/>
      <c r="E62" s="5"/>
      <c r="F62" s="5"/>
      <c r="G62" s="5"/>
    </row>
    <row r="63" spans="1:7" x14ac:dyDescent="0.3">
      <c r="A63" s="5" t="s">
        <v>937</v>
      </c>
      <c r="B63" s="5"/>
      <c r="C63" s="5"/>
      <c r="D63" s="5"/>
      <c r="E63" s="5"/>
      <c r="F63" s="5"/>
      <c r="G63" s="5"/>
    </row>
    <row r="64" spans="1:7" x14ac:dyDescent="0.3">
      <c r="A64" s="5" t="s">
        <v>938</v>
      </c>
      <c r="B64" s="5"/>
      <c r="C64" s="5"/>
      <c r="D64" s="5"/>
      <c r="E64" s="5"/>
      <c r="F64" s="5"/>
      <c r="G64" s="5"/>
    </row>
    <row r="65" spans="1:7" x14ac:dyDescent="0.3">
      <c r="A65" s="5" t="s">
        <v>1128</v>
      </c>
      <c r="B65" s="5"/>
      <c r="C65" s="5"/>
      <c r="D65" s="5"/>
      <c r="E65" s="5"/>
      <c r="F65" s="5"/>
      <c r="G65" s="5"/>
    </row>
    <row r="66" spans="1:7" x14ac:dyDescent="0.3">
      <c r="A66" s="5" t="s">
        <v>18</v>
      </c>
      <c r="B66" s="5" t="s">
        <v>112</v>
      </c>
      <c r="C66" s="5" t="s">
        <v>113</v>
      </c>
      <c r="D66" s="5" t="s">
        <v>114</v>
      </c>
      <c r="E66" s="5" t="s">
        <v>832</v>
      </c>
      <c r="F66" s="5" t="s">
        <v>115</v>
      </c>
      <c r="G66" s="5" t="s">
        <v>116</v>
      </c>
    </row>
    <row r="67" spans="1:7" x14ac:dyDescent="0.3">
      <c r="A67" s="5" t="s">
        <v>939</v>
      </c>
      <c r="B67" s="5" t="s">
        <v>93</v>
      </c>
      <c r="C67" s="5" t="s">
        <v>1116</v>
      </c>
      <c r="D67" s="5">
        <v>1168</v>
      </c>
      <c r="E67" s="5"/>
      <c r="F67" s="5"/>
      <c r="G67" s="5" t="s">
        <v>324</v>
      </c>
    </row>
    <row r="68" spans="1:7" x14ac:dyDescent="0.3">
      <c r="A68" s="5" t="s">
        <v>940</v>
      </c>
      <c r="B68" s="5" t="s">
        <v>94</v>
      </c>
      <c r="C68" s="5" t="s">
        <v>1116</v>
      </c>
      <c r="D68" s="5">
        <v>1136</v>
      </c>
      <c r="E68" s="5"/>
      <c r="F68" s="5"/>
      <c r="G68" s="5" t="s">
        <v>325</v>
      </c>
    </row>
    <row r="69" spans="1:7" x14ac:dyDescent="0.3">
      <c r="A69" s="5" t="s">
        <v>941</v>
      </c>
      <c r="B69" s="5" t="s">
        <v>95</v>
      </c>
      <c r="C69" s="5" t="s">
        <v>1116</v>
      </c>
      <c r="D69" s="5">
        <v>744</v>
      </c>
      <c r="E69" s="5"/>
      <c r="F69" s="5"/>
      <c r="G69" s="5" t="s">
        <v>165</v>
      </c>
    </row>
    <row r="70" spans="1:7" x14ac:dyDescent="0.3">
      <c r="A70" s="5" t="s">
        <v>942</v>
      </c>
      <c r="B70" s="5" t="s">
        <v>96</v>
      </c>
      <c r="C70" s="5" t="s">
        <v>1116</v>
      </c>
      <c r="D70" s="5">
        <v>372</v>
      </c>
      <c r="E70" s="5"/>
      <c r="F70" s="5"/>
      <c r="G70" s="5" t="s">
        <v>326</v>
      </c>
    </row>
    <row r="71" spans="1:7" x14ac:dyDescent="0.3">
      <c r="A71" s="5" t="s">
        <v>943</v>
      </c>
      <c r="B71" s="5" t="s">
        <v>97</v>
      </c>
      <c r="C71" s="5" t="s">
        <v>1116</v>
      </c>
      <c r="D71" s="5">
        <v>344</v>
      </c>
      <c r="E71" s="5"/>
      <c r="F71" s="5"/>
      <c r="G71" s="5" t="s">
        <v>327</v>
      </c>
    </row>
    <row r="72" spans="1:7" x14ac:dyDescent="0.3">
      <c r="A72" s="5" t="s">
        <v>944</v>
      </c>
      <c r="B72" s="5"/>
      <c r="C72" s="5"/>
      <c r="D72" s="5"/>
      <c r="E72" s="5"/>
      <c r="F72" s="5"/>
      <c r="G72" s="5"/>
    </row>
    <row r="73" spans="1:7" x14ac:dyDescent="0.3">
      <c r="A73" s="5" t="s">
        <v>945</v>
      </c>
      <c r="B73" s="5"/>
      <c r="C73" s="5"/>
      <c r="D73" s="5"/>
      <c r="E73" s="5"/>
      <c r="F73" s="5"/>
      <c r="G73" s="5"/>
    </row>
    <row r="74" spans="1:7" x14ac:dyDescent="0.3">
      <c r="A74" s="5" t="s">
        <v>946</v>
      </c>
      <c r="B74" s="5"/>
      <c r="C74" s="5"/>
      <c r="D74" s="5"/>
      <c r="E74" s="5"/>
      <c r="F74" s="5"/>
      <c r="G74" s="5"/>
    </row>
    <row r="75" spans="1:7" x14ac:dyDescent="0.3">
      <c r="A75" s="5" t="s">
        <v>947</v>
      </c>
      <c r="B75" s="5"/>
      <c r="C75" s="5"/>
      <c r="D75" s="5"/>
      <c r="E75" s="5"/>
      <c r="F75" s="5"/>
      <c r="G75" s="5"/>
    </row>
    <row r="76" spans="1:7" x14ac:dyDescent="0.3">
      <c r="A76" s="5" t="s">
        <v>948</v>
      </c>
      <c r="B76" s="5"/>
      <c r="C76" s="5"/>
      <c r="D76" s="5"/>
      <c r="E76" s="5"/>
      <c r="F76" s="5"/>
      <c r="G76" s="5"/>
    </row>
    <row r="77" spans="1:7" x14ac:dyDescent="0.3">
      <c r="A77" s="5" t="s">
        <v>949</v>
      </c>
      <c r="B77" s="5"/>
      <c r="C77" s="5"/>
      <c r="D77" s="5"/>
      <c r="E77" s="5"/>
      <c r="F77" s="5"/>
      <c r="G77" s="5"/>
    </row>
    <row r="78" spans="1:7" x14ac:dyDescent="0.3">
      <c r="A78" s="5" t="s">
        <v>1129</v>
      </c>
      <c r="B78" s="5"/>
      <c r="C78" s="5"/>
      <c r="D78" s="5"/>
      <c r="E78" s="5"/>
      <c r="F78" s="5"/>
      <c r="G78" s="5"/>
    </row>
    <row r="79" spans="1:7" x14ac:dyDescent="0.3">
      <c r="A79" s="5" t="s">
        <v>18</v>
      </c>
      <c r="B79" s="5" t="s">
        <v>112</v>
      </c>
      <c r="C79" s="5" t="s">
        <v>113</v>
      </c>
      <c r="D79" s="5" t="s">
        <v>114</v>
      </c>
      <c r="E79" s="5" t="s">
        <v>832</v>
      </c>
      <c r="F79" s="5" t="s">
        <v>115</v>
      </c>
      <c r="G79" s="5" t="s">
        <v>116</v>
      </c>
    </row>
    <row r="80" spans="1:7" x14ac:dyDescent="0.3">
      <c r="A80" s="5" t="s">
        <v>950</v>
      </c>
      <c r="B80" s="5" t="s">
        <v>101</v>
      </c>
      <c r="C80" s="5" t="s">
        <v>1110</v>
      </c>
      <c r="D80" s="5">
        <v>3926</v>
      </c>
      <c r="E80" s="5" t="s">
        <v>32</v>
      </c>
      <c r="F80" s="5"/>
      <c r="G80" s="5" t="s">
        <v>15</v>
      </c>
    </row>
    <row r="81" spans="1:7" x14ac:dyDescent="0.3">
      <c r="A81" s="5" t="s">
        <v>951</v>
      </c>
      <c r="B81" s="5" t="s">
        <v>103</v>
      </c>
      <c r="C81" s="5" t="s">
        <v>1110</v>
      </c>
      <c r="D81" s="5">
        <v>3924</v>
      </c>
      <c r="E81" s="5" t="s">
        <v>32</v>
      </c>
      <c r="F81" s="5"/>
      <c r="G81" s="5" t="s">
        <v>15</v>
      </c>
    </row>
    <row r="82" spans="1:7" x14ac:dyDescent="0.3">
      <c r="A82" s="5" t="s">
        <v>952</v>
      </c>
      <c r="B82" s="5" t="s">
        <v>328</v>
      </c>
      <c r="C82" s="5" t="s">
        <v>1110</v>
      </c>
      <c r="D82" s="5">
        <v>3916</v>
      </c>
      <c r="E82" s="5" t="s">
        <v>32</v>
      </c>
      <c r="F82" s="5"/>
      <c r="G82" s="5" t="s">
        <v>329</v>
      </c>
    </row>
    <row r="83" spans="1:7" x14ac:dyDescent="0.3">
      <c r="A83" s="5" t="s">
        <v>953</v>
      </c>
      <c r="B83" s="5" t="s">
        <v>105</v>
      </c>
      <c r="C83" s="5" t="s">
        <v>1110</v>
      </c>
      <c r="D83" s="5">
        <v>2915</v>
      </c>
      <c r="E83" s="5"/>
      <c r="F83" s="5"/>
      <c r="G83" s="5" t="s">
        <v>121</v>
      </c>
    </row>
    <row r="84" spans="1:7" x14ac:dyDescent="0.3">
      <c r="A84" s="5" t="s">
        <v>954</v>
      </c>
      <c r="B84" s="5" t="s">
        <v>106</v>
      </c>
      <c r="C84" s="5" t="s">
        <v>1110</v>
      </c>
      <c r="D84" s="5">
        <v>2554</v>
      </c>
      <c r="E84" s="5"/>
      <c r="F84" s="5"/>
      <c r="G84" s="5" t="s">
        <v>330</v>
      </c>
    </row>
    <row r="85" spans="1:7" x14ac:dyDescent="0.3">
      <c r="A85" s="5" t="s">
        <v>955</v>
      </c>
      <c r="B85" s="5" t="s">
        <v>107</v>
      </c>
      <c r="C85" s="5" t="s">
        <v>1110</v>
      </c>
      <c r="D85" s="5">
        <v>2276</v>
      </c>
      <c r="E85" s="5"/>
      <c r="F85" s="5"/>
      <c r="G85" s="5" t="s">
        <v>123</v>
      </c>
    </row>
    <row r="86" spans="1:7" x14ac:dyDescent="0.3">
      <c r="A86" s="5" t="s">
        <v>956</v>
      </c>
      <c r="B86" s="5" t="s">
        <v>108</v>
      </c>
      <c r="C86" s="5" t="s">
        <v>1110</v>
      </c>
      <c r="D86" s="5">
        <v>2184</v>
      </c>
      <c r="E86" s="5"/>
      <c r="F86" s="5"/>
      <c r="G86" s="5" t="s">
        <v>124</v>
      </c>
    </row>
    <row r="87" spans="1:7" x14ac:dyDescent="0.3">
      <c r="A87" s="5" t="s">
        <v>957</v>
      </c>
      <c r="B87" s="5" t="s">
        <v>109</v>
      </c>
      <c r="C87" s="5" t="s">
        <v>1116</v>
      </c>
      <c r="D87" s="5">
        <v>2080</v>
      </c>
      <c r="E87" s="5"/>
      <c r="F87" s="5"/>
      <c r="G87" s="5" t="s">
        <v>331</v>
      </c>
    </row>
    <row r="88" spans="1:7" x14ac:dyDescent="0.3">
      <c r="A88" s="5" t="s">
        <v>958</v>
      </c>
      <c r="B88" s="5" t="s">
        <v>110</v>
      </c>
      <c r="C88" s="5" t="s">
        <v>1116</v>
      </c>
      <c r="D88" s="5">
        <v>2027</v>
      </c>
      <c r="E88" s="5"/>
      <c r="F88" s="5"/>
      <c r="G88" s="5"/>
    </row>
    <row r="89" spans="1:7" x14ac:dyDescent="0.3">
      <c r="A89" s="5" t="s">
        <v>959</v>
      </c>
      <c r="B89" s="5" t="s">
        <v>111</v>
      </c>
      <c r="C89" s="5" t="s">
        <v>1116</v>
      </c>
      <c r="D89" s="5">
        <v>1935</v>
      </c>
      <c r="E89" s="5"/>
      <c r="F89" s="5"/>
      <c r="G89" s="5"/>
    </row>
    <row r="90" spans="1:7" x14ac:dyDescent="0.3">
      <c r="A90" s="5" t="s">
        <v>960</v>
      </c>
      <c r="B90" s="5" t="s">
        <v>332</v>
      </c>
      <c r="C90" s="5" t="s">
        <v>1116</v>
      </c>
      <c r="D90" s="5">
        <v>1757</v>
      </c>
      <c r="E90" s="5"/>
      <c r="F90" s="5"/>
      <c r="G90" s="5"/>
    </row>
    <row r="91" spans="1:7" x14ac:dyDescent="0.3">
      <c r="A91" s="5" t="s">
        <v>1130</v>
      </c>
      <c r="B91" s="5"/>
      <c r="C91" s="5"/>
      <c r="D91" s="5"/>
      <c r="E91" s="5"/>
      <c r="F91" s="5"/>
      <c r="G91" s="5"/>
    </row>
    <row r="92" spans="1:7" x14ac:dyDescent="0.3">
      <c r="A92" s="5" t="s">
        <v>18</v>
      </c>
      <c r="B92" s="5" t="s">
        <v>112</v>
      </c>
      <c r="C92" s="5" t="s">
        <v>113</v>
      </c>
      <c r="D92" s="5" t="s">
        <v>114</v>
      </c>
      <c r="E92" s="5" t="s">
        <v>832</v>
      </c>
      <c r="F92" s="5" t="s">
        <v>115</v>
      </c>
      <c r="G92" s="5" t="s">
        <v>116</v>
      </c>
    </row>
    <row r="93" spans="1:7" x14ac:dyDescent="0.3">
      <c r="A93" s="5" t="s">
        <v>961</v>
      </c>
      <c r="B93" s="5" t="s">
        <v>129</v>
      </c>
      <c r="C93" s="5" t="s">
        <v>1116</v>
      </c>
      <c r="D93" s="5">
        <v>2280</v>
      </c>
      <c r="E93" s="5"/>
      <c r="F93" s="5"/>
      <c r="G93" s="5" t="s">
        <v>130</v>
      </c>
    </row>
    <row r="94" spans="1:7" x14ac:dyDescent="0.3">
      <c r="A94" s="5" t="s">
        <v>962</v>
      </c>
      <c r="B94" s="5" t="s">
        <v>131</v>
      </c>
      <c r="C94" s="5" t="s">
        <v>1110</v>
      </c>
      <c r="D94" s="5">
        <v>1056</v>
      </c>
      <c r="E94" s="5"/>
      <c r="F94" s="5"/>
      <c r="G94" s="5" t="s">
        <v>132</v>
      </c>
    </row>
    <row r="95" spans="1:7" x14ac:dyDescent="0.3">
      <c r="A95" s="5" t="s">
        <v>963</v>
      </c>
      <c r="B95" s="5" t="s">
        <v>133</v>
      </c>
      <c r="C95" s="5" t="s">
        <v>1116</v>
      </c>
      <c r="D95" s="5">
        <v>984</v>
      </c>
      <c r="E95" s="5"/>
      <c r="F95" s="5"/>
      <c r="G95" s="5"/>
    </row>
    <row r="96" spans="1:7" x14ac:dyDescent="0.3">
      <c r="A96" s="5" t="s">
        <v>964</v>
      </c>
      <c r="B96" s="5" t="s">
        <v>135</v>
      </c>
      <c r="C96" s="5" t="s">
        <v>1110</v>
      </c>
      <c r="D96" s="5">
        <v>840</v>
      </c>
      <c r="E96" s="5"/>
      <c r="F96" s="5"/>
      <c r="G96" s="5"/>
    </row>
    <row r="97" spans="1:7" x14ac:dyDescent="0.3">
      <c r="A97" s="5" t="s">
        <v>965</v>
      </c>
      <c r="B97" s="5" t="s">
        <v>137</v>
      </c>
      <c r="C97" s="5" t="s">
        <v>1110</v>
      </c>
      <c r="D97" s="5">
        <v>660</v>
      </c>
      <c r="E97" s="5"/>
      <c r="F97" s="5"/>
      <c r="G97" s="5"/>
    </row>
    <row r="98" spans="1:7" x14ac:dyDescent="0.3">
      <c r="A98" s="5" t="s">
        <v>966</v>
      </c>
      <c r="B98" s="5"/>
      <c r="C98" s="5"/>
      <c r="D98" s="5"/>
      <c r="E98" s="5"/>
      <c r="F98" s="5"/>
      <c r="G98" s="5"/>
    </row>
    <row r="99" spans="1:7" x14ac:dyDescent="0.3">
      <c r="A99" s="5" t="s">
        <v>967</v>
      </c>
      <c r="B99" s="5"/>
      <c r="C99" s="5"/>
      <c r="D99" s="5"/>
      <c r="E99" s="5"/>
      <c r="F99" s="5"/>
      <c r="G99" s="5"/>
    </row>
    <row r="100" spans="1:7" x14ac:dyDescent="0.3">
      <c r="A100" s="5" t="s">
        <v>968</v>
      </c>
      <c r="B100" s="5"/>
      <c r="C100" s="5"/>
      <c r="D100" s="5"/>
      <c r="E100" s="5"/>
      <c r="F100" s="5"/>
      <c r="G100" s="5"/>
    </row>
    <row r="101" spans="1:7" x14ac:dyDescent="0.3">
      <c r="A101" s="5" t="s">
        <v>969</v>
      </c>
      <c r="B101" s="5"/>
      <c r="C101" s="5"/>
      <c r="D101" s="5"/>
      <c r="E101" s="5"/>
      <c r="F101" s="5"/>
      <c r="G101" s="5"/>
    </row>
    <row r="102" spans="1:7" x14ac:dyDescent="0.3">
      <c r="A102" s="5" t="s">
        <v>970</v>
      </c>
      <c r="B102" s="5"/>
      <c r="C102" s="5"/>
      <c r="D102" s="5"/>
      <c r="E102" s="5"/>
      <c r="F102" s="5"/>
      <c r="G102" s="5"/>
    </row>
    <row r="103" spans="1:7" x14ac:dyDescent="0.3">
      <c r="A103" s="5" t="s">
        <v>971</v>
      </c>
      <c r="B103" s="5"/>
      <c r="C103" s="5"/>
      <c r="D103" s="5"/>
      <c r="E103" s="5"/>
      <c r="F103" s="5"/>
      <c r="G103" s="5"/>
    </row>
    <row r="104" spans="1:7" x14ac:dyDescent="0.3">
      <c r="A104" s="5" t="s">
        <v>1131</v>
      </c>
      <c r="B104" s="5"/>
      <c r="C104" s="5"/>
      <c r="D104" s="5"/>
      <c r="E104" s="5"/>
      <c r="F104" s="5"/>
      <c r="G104" s="5"/>
    </row>
    <row r="105" spans="1:7" x14ac:dyDescent="0.3">
      <c r="A105" s="5" t="s">
        <v>18</v>
      </c>
      <c r="B105" s="5" t="s">
        <v>112</v>
      </c>
      <c r="C105" s="5" t="s">
        <v>113</v>
      </c>
      <c r="D105" s="5" t="s">
        <v>114</v>
      </c>
      <c r="E105" s="5" t="s">
        <v>832</v>
      </c>
      <c r="F105" s="5" t="s">
        <v>115</v>
      </c>
      <c r="G105" s="5" t="s">
        <v>116</v>
      </c>
    </row>
    <row r="106" spans="1:7" x14ac:dyDescent="0.3">
      <c r="A106" s="5" t="s">
        <v>972</v>
      </c>
      <c r="B106" s="5" t="s">
        <v>140</v>
      </c>
      <c r="C106" s="5" t="s">
        <v>1110</v>
      </c>
      <c r="D106" s="5">
        <v>2000</v>
      </c>
      <c r="E106" s="5"/>
      <c r="F106" s="5"/>
      <c r="G106" s="5" t="s">
        <v>141</v>
      </c>
    </row>
    <row r="107" spans="1:7" x14ac:dyDescent="0.3">
      <c r="A107" s="5" t="s">
        <v>973</v>
      </c>
      <c r="B107" s="5" t="s">
        <v>142</v>
      </c>
      <c r="C107" s="5" t="s">
        <v>1116</v>
      </c>
      <c r="D107" s="5">
        <v>1844</v>
      </c>
      <c r="E107" s="5"/>
      <c r="F107" s="5"/>
      <c r="G107" s="5" t="s">
        <v>143</v>
      </c>
    </row>
    <row r="108" spans="1:7" x14ac:dyDescent="0.3">
      <c r="A108" s="5" t="s">
        <v>974</v>
      </c>
      <c r="B108" s="5" t="s">
        <v>144</v>
      </c>
      <c r="C108" s="5" t="s">
        <v>1116</v>
      </c>
      <c r="D108" s="5">
        <v>1574</v>
      </c>
      <c r="E108" s="5"/>
      <c r="F108" s="5"/>
      <c r="G108" s="5"/>
    </row>
    <row r="109" spans="1:7" x14ac:dyDescent="0.3">
      <c r="A109" s="5" t="s">
        <v>975</v>
      </c>
      <c r="B109" s="5" t="s">
        <v>145</v>
      </c>
      <c r="C109" s="5" t="s">
        <v>1116</v>
      </c>
      <c r="D109" s="5">
        <v>1254</v>
      </c>
      <c r="E109" s="5"/>
      <c r="F109" s="5"/>
      <c r="G109" s="5"/>
    </row>
    <row r="110" spans="1:7" x14ac:dyDescent="0.3">
      <c r="A110" s="5" t="s">
        <v>976</v>
      </c>
      <c r="B110" s="5" t="s">
        <v>146</v>
      </c>
      <c r="C110" s="5" t="s">
        <v>1110</v>
      </c>
      <c r="D110" s="5">
        <v>1080</v>
      </c>
      <c r="E110" s="5" t="s">
        <v>32</v>
      </c>
      <c r="F110" s="5"/>
      <c r="G110" s="5"/>
    </row>
    <row r="111" spans="1:7" x14ac:dyDescent="0.3">
      <c r="A111" s="5" t="s">
        <v>977</v>
      </c>
      <c r="B111" s="5" t="s">
        <v>333</v>
      </c>
      <c r="C111" s="5" t="s">
        <v>1110</v>
      </c>
      <c r="D111" s="5">
        <v>1060</v>
      </c>
      <c r="E111" s="5" t="s">
        <v>56</v>
      </c>
      <c r="F111" s="5"/>
      <c r="G111" s="5"/>
    </row>
    <row r="112" spans="1:7" x14ac:dyDescent="0.3">
      <c r="A112" s="5" t="s">
        <v>978</v>
      </c>
      <c r="B112" s="5" t="s">
        <v>148</v>
      </c>
      <c r="C112" s="5" t="s">
        <v>1110</v>
      </c>
      <c r="D112" s="5">
        <v>1048</v>
      </c>
      <c r="E112" s="5" t="s">
        <v>13</v>
      </c>
      <c r="F112" s="5"/>
      <c r="G112" s="5"/>
    </row>
    <row r="113" spans="1:7" x14ac:dyDescent="0.3">
      <c r="A113" s="5" t="s">
        <v>979</v>
      </c>
      <c r="B113" s="5"/>
      <c r="C113" s="5"/>
      <c r="D113" s="5"/>
      <c r="E113" s="5"/>
      <c r="F113" s="5"/>
      <c r="G113" s="5"/>
    </row>
    <row r="114" spans="1:7" x14ac:dyDescent="0.3">
      <c r="A114" s="5" t="s">
        <v>980</v>
      </c>
      <c r="B114" s="5"/>
      <c r="C114" s="5"/>
      <c r="D114" s="5"/>
      <c r="E114" s="5"/>
      <c r="F114" s="5"/>
      <c r="G114" s="5"/>
    </row>
    <row r="115" spans="1:7" x14ac:dyDescent="0.3">
      <c r="A115" s="5" t="s">
        <v>981</v>
      </c>
      <c r="B115" s="5"/>
      <c r="C115" s="5"/>
      <c r="D115" s="5"/>
      <c r="E115" s="5"/>
      <c r="F115" s="5"/>
      <c r="G115" s="5"/>
    </row>
    <row r="116" spans="1:7" x14ac:dyDescent="0.3">
      <c r="A116" s="5" t="s">
        <v>982</v>
      </c>
      <c r="B116" s="5"/>
      <c r="C116" s="5"/>
      <c r="D116" s="5"/>
      <c r="E116" s="5"/>
      <c r="F116" s="5"/>
      <c r="G116" s="5"/>
    </row>
    <row r="117" spans="1:7" x14ac:dyDescent="0.3">
      <c r="A117" s="5" t="s">
        <v>1132</v>
      </c>
      <c r="B117" s="5"/>
      <c r="C117" s="5"/>
      <c r="D117" s="5"/>
      <c r="E117" s="5"/>
      <c r="F117" s="5"/>
      <c r="G117" s="5"/>
    </row>
    <row r="118" spans="1:7" x14ac:dyDescent="0.3">
      <c r="A118" s="5" t="s">
        <v>18</v>
      </c>
      <c r="B118" s="5" t="s">
        <v>112</v>
      </c>
      <c r="C118" s="5" t="s">
        <v>113</v>
      </c>
      <c r="D118" s="5" t="s">
        <v>114</v>
      </c>
      <c r="E118" s="5" t="s">
        <v>832</v>
      </c>
      <c r="F118" s="5" t="s">
        <v>115</v>
      </c>
      <c r="G118" s="5" t="s">
        <v>116</v>
      </c>
    </row>
    <row r="119" spans="1:7" x14ac:dyDescent="0.3">
      <c r="A119" s="5" t="s">
        <v>983</v>
      </c>
      <c r="B119" s="5" t="s">
        <v>150</v>
      </c>
      <c r="C119" s="5" t="s">
        <v>1116</v>
      </c>
      <c r="D119" s="5">
        <v>2462</v>
      </c>
      <c r="E119" s="5"/>
      <c r="F119" s="5"/>
      <c r="G119" s="5" t="s">
        <v>151</v>
      </c>
    </row>
    <row r="120" spans="1:7" x14ac:dyDescent="0.3">
      <c r="A120" s="5" t="s">
        <v>984</v>
      </c>
      <c r="B120" s="5" t="s">
        <v>334</v>
      </c>
      <c r="C120" s="5" t="s">
        <v>1110</v>
      </c>
      <c r="D120" s="5">
        <v>1696</v>
      </c>
      <c r="E120" s="5" t="s">
        <v>13</v>
      </c>
      <c r="F120" s="5"/>
      <c r="G120" s="5"/>
    </row>
    <row r="121" spans="1:7" x14ac:dyDescent="0.3">
      <c r="A121" s="5" t="s">
        <v>985</v>
      </c>
      <c r="B121" s="5" t="s">
        <v>155</v>
      </c>
      <c r="C121" s="5" t="s">
        <v>1116</v>
      </c>
      <c r="D121" s="5">
        <v>728</v>
      </c>
      <c r="E121" s="5"/>
      <c r="F121" s="5"/>
      <c r="G121" s="5" t="s">
        <v>156</v>
      </c>
    </row>
    <row r="122" spans="1:7" x14ac:dyDescent="0.3">
      <c r="A122" s="5" t="s">
        <v>986</v>
      </c>
      <c r="B122" s="5" t="s">
        <v>152</v>
      </c>
      <c r="C122" s="5" t="s">
        <v>1116</v>
      </c>
      <c r="D122" s="5">
        <v>692</v>
      </c>
      <c r="E122" s="5"/>
      <c r="F122" s="5"/>
      <c r="G122" s="5" t="s">
        <v>29</v>
      </c>
    </row>
    <row r="123" spans="1:7" x14ac:dyDescent="0.3">
      <c r="A123" s="5" t="s">
        <v>987</v>
      </c>
      <c r="B123" s="5" t="s">
        <v>153</v>
      </c>
      <c r="C123" s="5" t="s">
        <v>1116</v>
      </c>
      <c r="D123" s="5">
        <v>568</v>
      </c>
      <c r="E123" s="5"/>
      <c r="F123" s="5"/>
      <c r="G123" s="5" t="s">
        <v>154</v>
      </c>
    </row>
    <row r="124" spans="1:7" x14ac:dyDescent="0.3">
      <c r="A124" s="5" t="s">
        <v>988</v>
      </c>
      <c r="B124" s="5" t="s">
        <v>157</v>
      </c>
      <c r="C124" s="5" t="s">
        <v>1116</v>
      </c>
      <c r="D124" s="5">
        <v>424</v>
      </c>
      <c r="E124" s="5"/>
      <c r="F124" s="5"/>
      <c r="G124" s="5"/>
    </row>
    <row r="125" spans="1:7" x14ac:dyDescent="0.3">
      <c r="A125" s="5" t="s">
        <v>989</v>
      </c>
      <c r="B125" s="5"/>
      <c r="C125" s="5"/>
      <c r="D125" s="5"/>
      <c r="E125" s="5"/>
      <c r="F125" s="5"/>
      <c r="G125" s="5"/>
    </row>
    <row r="126" spans="1:7" x14ac:dyDescent="0.3">
      <c r="A126" s="5" t="s">
        <v>990</v>
      </c>
      <c r="B126" s="5"/>
      <c r="C126" s="5"/>
      <c r="D126" s="5"/>
      <c r="E126" s="5"/>
      <c r="F126" s="5"/>
      <c r="G126" s="5"/>
    </row>
    <row r="127" spans="1:7" x14ac:dyDescent="0.3">
      <c r="A127" s="5" t="s">
        <v>991</v>
      </c>
      <c r="B127" s="5"/>
      <c r="C127" s="5"/>
      <c r="D127" s="5"/>
      <c r="E127" s="5"/>
      <c r="F127" s="5"/>
      <c r="G127" s="5"/>
    </row>
    <row r="128" spans="1:7" x14ac:dyDescent="0.3">
      <c r="A128" s="5" t="s">
        <v>992</v>
      </c>
      <c r="B128" s="5"/>
      <c r="C128" s="5"/>
      <c r="D128" s="5"/>
      <c r="E128" s="5"/>
      <c r="F128" s="5"/>
      <c r="G128" s="5"/>
    </row>
    <row r="129" spans="1:7" x14ac:dyDescent="0.3">
      <c r="A129" s="5" t="s">
        <v>993</v>
      </c>
      <c r="B129" s="5"/>
      <c r="C129" s="5"/>
      <c r="D129" s="5"/>
      <c r="E129" s="5"/>
      <c r="F129" s="5"/>
      <c r="G129" s="5"/>
    </row>
    <row r="130" spans="1:7" x14ac:dyDescent="0.3">
      <c r="A130" s="5" t="s">
        <v>1133</v>
      </c>
      <c r="B130" s="5"/>
      <c r="C130" s="5"/>
      <c r="D130" s="5"/>
      <c r="E130" s="5"/>
      <c r="F130" s="5"/>
      <c r="G130" s="5"/>
    </row>
    <row r="131" spans="1:7" x14ac:dyDescent="0.3">
      <c r="A131" s="5" t="s">
        <v>18</v>
      </c>
      <c r="B131" s="5" t="s">
        <v>112</v>
      </c>
      <c r="C131" s="5" t="s">
        <v>113</v>
      </c>
      <c r="D131" s="5" t="s">
        <v>114</v>
      </c>
      <c r="E131" s="5" t="s">
        <v>832</v>
      </c>
      <c r="F131" s="5" t="s">
        <v>115</v>
      </c>
      <c r="G131" s="5" t="s">
        <v>116</v>
      </c>
    </row>
    <row r="132" spans="1:7" x14ac:dyDescent="0.3">
      <c r="A132" s="5" t="s">
        <v>994</v>
      </c>
      <c r="B132" s="5" t="s">
        <v>162</v>
      </c>
      <c r="C132" s="5" t="s">
        <v>1116</v>
      </c>
      <c r="D132" s="5">
        <v>2984</v>
      </c>
      <c r="E132" s="5"/>
      <c r="F132" s="5"/>
      <c r="G132" s="5" t="s">
        <v>163</v>
      </c>
    </row>
    <row r="133" spans="1:7" x14ac:dyDescent="0.3">
      <c r="A133" s="5" t="s">
        <v>995</v>
      </c>
      <c r="B133" s="5" t="s">
        <v>164</v>
      </c>
      <c r="C133" s="5" t="s">
        <v>1110</v>
      </c>
      <c r="D133" s="5">
        <v>2592</v>
      </c>
      <c r="E133" s="5"/>
      <c r="F133" s="5"/>
      <c r="G133" s="5" t="s">
        <v>165</v>
      </c>
    </row>
    <row r="134" spans="1:7" x14ac:dyDescent="0.3">
      <c r="A134" s="5" t="s">
        <v>996</v>
      </c>
      <c r="B134" s="5" t="s">
        <v>166</v>
      </c>
      <c r="C134" s="5" t="s">
        <v>1116</v>
      </c>
      <c r="D134" s="5">
        <v>2496</v>
      </c>
      <c r="E134" s="5"/>
      <c r="F134" s="5"/>
      <c r="G134" s="5" t="s">
        <v>167</v>
      </c>
    </row>
    <row r="135" spans="1:7" x14ac:dyDescent="0.3">
      <c r="A135" s="5" t="s">
        <v>997</v>
      </c>
      <c r="B135" s="5" t="s">
        <v>168</v>
      </c>
      <c r="C135" s="5" t="s">
        <v>1116</v>
      </c>
      <c r="D135" s="5">
        <v>2481</v>
      </c>
      <c r="E135" s="5"/>
      <c r="F135" s="5"/>
      <c r="G135" s="5" t="s">
        <v>175</v>
      </c>
    </row>
    <row r="136" spans="1:7" x14ac:dyDescent="0.3">
      <c r="A136" s="5" t="s">
        <v>998</v>
      </c>
      <c r="B136" s="5" t="s">
        <v>170</v>
      </c>
      <c r="C136" s="5" t="s">
        <v>1116</v>
      </c>
      <c r="D136" s="5">
        <v>2456</v>
      </c>
      <c r="E136" s="5"/>
      <c r="F136" s="5"/>
      <c r="G136" s="5" t="s">
        <v>335</v>
      </c>
    </row>
    <row r="137" spans="1:7" x14ac:dyDescent="0.3">
      <c r="A137" s="5" t="s">
        <v>999</v>
      </c>
      <c r="B137" s="5" t="s">
        <v>172</v>
      </c>
      <c r="C137" s="5" t="s">
        <v>1110</v>
      </c>
      <c r="D137" s="5">
        <v>1993</v>
      </c>
      <c r="E137" s="5"/>
      <c r="F137" s="5"/>
      <c r="G137" s="5" t="s">
        <v>31</v>
      </c>
    </row>
    <row r="138" spans="1:7" x14ac:dyDescent="0.3">
      <c r="A138" s="5" t="s">
        <v>1000</v>
      </c>
      <c r="B138" s="5" t="s">
        <v>174</v>
      </c>
      <c r="C138" s="5" t="s">
        <v>1110</v>
      </c>
      <c r="D138" s="5">
        <v>1968</v>
      </c>
      <c r="E138" s="5"/>
      <c r="F138" s="5"/>
      <c r="G138" s="5" t="s">
        <v>175</v>
      </c>
    </row>
    <row r="139" spans="1:7" x14ac:dyDescent="0.3">
      <c r="A139" s="5" t="s">
        <v>1001</v>
      </c>
      <c r="B139" s="5" t="s">
        <v>173</v>
      </c>
      <c r="C139" s="5"/>
      <c r="D139" s="5">
        <v>1716</v>
      </c>
      <c r="E139" s="5"/>
      <c r="F139" s="5"/>
      <c r="G139" s="5" t="s">
        <v>84</v>
      </c>
    </row>
    <row r="140" spans="1:7" x14ac:dyDescent="0.3">
      <c r="A140" s="5" t="s">
        <v>1002</v>
      </c>
      <c r="B140" s="5" t="s">
        <v>176</v>
      </c>
      <c r="C140" s="5" t="s">
        <v>1110</v>
      </c>
      <c r="D140" s="5">
        <v>1220</v>
      </c>
      <c r="E140" s="5"/>
      <c r="F140" s="5"/>
      <c r="G140" s="5" t="s">
        <v>29</v>
      </c>
    </row>
    <row r="141" spans="1:7" x14ac:dyDescent="0.3">
      <c r="A141" s="5" t="s">
        <v>1003</v>
      </c>
      <c r="B141" s="5" t="s">
        <v>177</v>
      </c>
      <c r="C141" s="5" t="s">
        <v>1110</v>
      </c>
      <c r="D141" s="5">
        <v>1088</v>
      </c>
      <c r="E141" s="5"/>
      <c r="F141" s="5"/>
      <c r="G141" s="5" t="s">
        <v>178</v>
      </c>
    </row>
    <row r="142" spans="1:7" x14ac:dyDescent="0.3">
      <c r="A142" s="5" t="s">
        <v>1004</v>
      </c>
      <c r="B142" s="5"/>
      <c r="C142" s="5"/>
      <c r="D142" s="5"/>
      <c r="E142" s="5"/>
      <c r="F142" s="5"/>
      <c r="G142" s="5"/>
    </row>
    <row r="143" spans="1:7" x14ac:dyDescent="0.3">
      <c r="A143" s="5" t="s">
        <v>1134</v>
      </c>
      <c r="B143" s="5"/>
      <c r="C143" s="5"/>
      <c r="D143" s="5"/>
      <c r="E143" s="5"/>
      <c r="F143" s="5"/>
      <c r="G143" s="5"/>
    </row>
    <row r="144" spans="1:7" x14ac:dyDescent="0.3">
      <c r="A144" s="5" t="s">
        <v>18</v>
      </c>
      <c r="B144" s="5" t="s">
        <v>112</v>
      </c>
      <c r="C144" s="5" t="s">
        <v>113</v>
      </c>
      <c r="D144" s="5" t="s">
        <v>114</v>
      </c>
      <c r="E144" s="5" t="s">
        <v>832</v>
      </c>
      <c r="F144" s="5" t="s">
        <v>115</v>
      </c>
      <c r="G144" s="5" t="s">
        <v>116</v>
      </c>
    </row>
    <row r="145" spans="1:7" x14ac:dyDescent="0.3">
      <c r="A145" s="5" t="s">
        <v>1005</v>
      </c>
      <c r="B145" s="5" t="s">
        <v>1144</v>
      </c>
      <c r="C145" s="5" t="s">
        <v>1114</v>
      </c>
      <c r="D145" s="5">
        <v>3967</v>
      </c>
      <c r="E145" s="5"/>
      <c r="F145" s="5"/>
      <c r="G145" s="5" t="s">
        <v>1145</v>
      </c>
    </row>
    <row r="146" spans="1:7" x14ac:dyDescent="0.3">
      <c r="A146" s="5" t="s">
        <v>1006</v>
      </c>
      <c r="B146" s="5" t="s">
        <v>336</v>
      </c>
      <c r="C146" s="5" t="s">
        <v>1110</v>
      </c>
      <c r="D146" s="5">
        <v>2808</v>
      </c>
      <c r="E146" s="5"/>
      <c r="F146" s="5"/>
      <c r="G146" s="5" t="s">
        <v>180</v>
      </c>
    </row>
    <row r="147" spans="1:7" x14ac:dyDescent="0.3">
      <c r="A147" s="5" t="s">
        <v>1007</v>
      </c>
      <c r="B147" s="5" t="s">
        <v>181</v>
      </c>
      <c r="C147" s="5" t="s">
        <v>1110</v>
      </c>
      <c r="D147" s="5">
        <v>2428</v>
      </c>
      <c r="E147" s="5"/>
      <c r="F147" s="5"/>
      <c r="G147" s="5" t="s">
        <v>132</v>
      </c>
    </row>
    <row r="148" spans="1:7" x14ac:dyDescent="0.3">
      <c r="A148" s="5" t="s">
        <v>1008</v>
      </c>
      <c r="B148" s="5" t="s">
        <v>182</v>
      </c>
      <c r="C148" s="5" t="s">
        <v>1110</v>
      </c>
      <c r="D148" s="5">
        <v>2268</v>
      </c>
      <c r="E148" s="5"/>
      <c r="F148" s="5"/>
      <c r="G148" s="5" t="s">
        <v>183</v>
      </c>
    </row>
    <row r="149" spans="1:7" x14ac:dyDescent="0.3">
      <c r="A149" s="5" t="s">
        <v>1009</v>
      </c>
      <c r="B149" s="5" t="s">
        <v>184</v>
      </c>
      <c r="C149" s="5" t="s">
        <v>1110</v>
      </c>
      <c r="D149" s="5">
        <v>2195</v>
      </c>
      <c r="E149" s="5"/>
      <c r="F149" s="5"/>
      <c r="G149" s="5" t="s">
        <v>185</v>
      </c>
    </row>
    <row r="150" spans="1:7" x14ac:dyDescent="0.3">
      <c r="A150" s="5" t="s">
        <v>1010</v>
      </c>
      <c r="B150" s="5" t="s">
        <v>186</v>
      </c>
      <c r="C150" s="5" t="s">
        <v>1116</v>
      </c>
      <c r="D150" s="5">
        <v>2117</v>
      </c>
      <c r="E150" s="5"/>
      <c r="F150" s="5"/>
      <c r="G150" s="5" t="s">
        <v>187</v>
      </c>
    </row>
    <row r="151" spans="1:7" x14ac:dyDescent="0.3">
      <c r="A151" s="5" t="s">
        <v>1011</v>
      </c>
      <c r="B151" s="5" t="s">
        <v>188</v>
      </c>
      <c r="C151" s="5" t="s">
        <v>1110</v>
      </c>
      <c r="D151" s="5">
        <v>2030</v>
      </c>
      <c r="E151" s="5"/>
      <c r="F151" s="5"/>
      <c r="G151" s="5" t="s">
        <v>189</v>
      </c>
    </row>
    <row r="152" spans="1:7" x14ac:dyDescent="0.3">
      <c r="A152" s="5" t="s">
        <v>1012</v>
      </c>
      <c r="B152" s="5" t="s">
        <v>190</v>
      </c>
      <c r="C152" s="5" t="s">
        <v>1110</v>
      </c>
      <c r="D152" s="5">
        <v>1943</v>
      </c>
      <c r="E152" s="5"/>
      <c r="F152" s="5"/>
      <c r="G152" s="5" t="s">
        <v>191</v>
      </c>
    </row>
    <row r="153" spans="1:7" x14ac:dyDescent="0.3">
      <c r="A153" s="5" t="s">
        <v>1013</v>
      </c>
      <c r="B153" s="5" t="s">
        <v>192</v>
      </c>
      <c r="C153" s="5" t="s">
        <v>1116</v>
      </c>
      <c r="D153" s="5">
        <v>1840</v>
      </c>
      <c r="E153" s="5"/>
      <c r="F153" s="5"/>
      <c r="G153" s="5" t="s">
        <v>193</v>
      </c>
    </row>
    <row r="154" spans="1:7" x14ac:dyDescent="0.3">
      <c r="A154" s="5" t="s">
        <v>1014</v>
      </c>
      <c r="B154" s="5" t="s">
        <v>194</v>
      </c>
      <c r="C154" s="5" t="s">
        <v>1110</v>
      </c>
      <c r="D154" s="5">
        <v>1795</v>
      </c>
      <c r="E154" s="5"/>
      <c r="F154" s="5"/>
      <c r="G154" s="5" t="s">
        <v>195</v>
      </c>
    </row>
    <row r="155" spans="1:7" x14ac:dyDescent="0.3">
      <c r="A155" s="5" t="s">
        <v>1015</v>
      </c>
      <c r="B155" s="5" t="s">
        <v>196</v>
      </c>
      <c r="C155" s="5" t="s">
        <v>1116</v>
      </c>
      <c r="D155" s="5">
        <v>1699</v>
      </c>
      <c r="E155" s="5"/>
      <c r="F155" s="5"/>
      <c r="G155" s="5" t="s">
        <v>197</v>
      </c>
    </row>
    <row r="156" spans="1:7" x14ac:dyDescent="0.3">
      <c r="A156" s="5" t="s">
        <v>1135</v>
      </c>
      <c r="B156" s="5" t="s">
        <v>198</v>
      </c>
      <c r="C156" s="5" t="s">
        <v>1116</v>
      </c>
      <c r="D156" s="5">
        <v>1680</v>
      </c>
      <c r="E156" s="5"/>
      <c r="F156" s="5"/>
      <c r="G156" s="5" t="s">
        <v>199</v>
      </c>
    </row>
    <row r="157" spans="1:7" x14ac:dyDescent="0.3">
      <c r="A157" s="5" t="s">
        <v>18</v>
      </c>
      <c r="B157" s="5" t="s">
        <v>112</v>
      </c>
      <c r="C157" s="5" t="s">
        <v>113</v>
      </c>
      <c r="D157" s="5" t="s">
        <v>114</v>
      </c>
      <c r="E157" s="5" t="s">
        <v>832</v>
      </c>
      <c r="F157" s="5" t="s">
        <v>115</v>
      </c>
      <c r="G157" s="5" t="s">
        <v>116</v>
      </c>
    </row>
    <row r="158" spans="1:7" x14ac:dyDescent="0.3">
      <c r="A158" s="5" t="s">
        <v>1016</v>
      </c>
      <c r="B158" s="5" t="s">
        <v>201</v>
      </c>
      <c r="C158" s="5" t="s">
        <v>1110</v>
      </c>
      <c r="D158" s="5">
        <v>1050</v>
      </c>
      <c r="E158" s="5" t="s">
        <v>13</v>
      </c>
      <c r="F158" s="5"/>
      <c r="G158" s="5" t="s">
        <v>14</v>
      </c>
    </row>
    <row r="159" spans="1:7" x14ac:dyDescent="0.3">
      <c r="A159" s="5" t="s">
        <v>1017</v>
      </c>
      <c r="B159" s="5" t="s">
        <v>203</v>
      </c>
      <c r="C159" s="5" t="s">
        <v>1116</v>
      </c>
      <c r="D159" s="5">
        <v>596</v>
      </c>
      <c r="E159" s="5"/>
      <c r="F159" s="5"/>
      <c r="G159" s="5" t="s">
        <v>17</v>
      </c>
    </row>
    <row r="160" spans="1:7" x14ac:dyDescent="0.3">
      <c r="A160" s="5" t="s">
        <v>1018</v>
      </c>
      <c r="B160" s="5" t="s">
        <v>204</v>
      </c>
      <c r="C160" s="5" t="s">
        <v>1116</v>
      </c>
      <c r="D160" s="5">
        <v>280</v>
      </c>
      <c r="E160" s="5"/>
      <c r="F160" s="5"/>
      <c r="G160" s="5"/>
    </row>
    <row r="161" spans="1:7" x14ac:dyDescent="0.3">
      <c r="A161" s="5" t="s">
        <v>1019</v>
      </c>
      <c r="B161" s="5" t="s">
        <v>205</v>
      </c>
      <c r="C161" s="5" t="s">
        <v>1116</v>
      </c>
      <c r="D161" s="5">
        <v>164</v>
      </c>
      <c r="E161" s="5"/>
      <c r="F161" s="5"/>
      <c r="G161" s="5"/>
    </row>
    <row r="162" spans="1:7" x14ac:dyDescent="0.3">
      <c r="A162" s="5" t="s">
        <v>1020</v>
      </c>
      <c r="B162" s="5" t="s">
        <v>206</v>
      </c>
      <c r="C162" s="5" t="s">
        <v>1116</v>
      </c>
      <c r="D162" s="5">
        <v>108</v>
      </c>
      <c r="E162" s="5"/>
      <c r="F162" s="5"/>
      <c r="G162" s="5"/>
    </row>
    <row r="163" spans="1:7" x14ac:dyDescent="0.3">
      <c r="A163" s="5" t="s">
        <v>1021</v>
      </c>
      <c r="B163" s="5" t="s">
        <v>207</v>
      </c>
      <c r="C163" s="5" t="s">
        <v>1116</v>
      </c>
      <c r="D163" s="5">
        <v>56</v>
      </c>
      <c r="E163" s="5"/>
      <c r="F163" s="5"/>
      <c r="G163" s="5" t="s">
        <v>208</v>
      </c>
    </row>
    <row r="164" spans="1:7" x14ac:dyDescent="0.3">
      <c r="A164" s="5" t="s">
        <v>1022</v>
      </c>
      <c r="B164" s="5"/>
      <c r="C164" s="5"/>
      <c r="D164" s="5"/>
      <c r="E164" s="5"/>
      <c r="F164" s="5"/>
      <c r="G164" s="5"/>
    </row>
    <row r="165" spans="1:7" x14ac:dyDescent="0.3">
      <c r="A165" s="5" t="s">
        <v>1023</v>
      </c>
      <c r="B165" s="5"/>
      <c r="C165" s="5"/>
      <c r="D165" s="5"/>
      <c r="E165" s="5"/>
      <c r="F165" s="5"/>
      <c r="G165" s="5"/>
    </row>
    <row r="166" spans="1:7" x14ac:dyDescent="0.3">
      <c r="A166" s="5" t="s">
        <v>1024</v>
      </c>
      <c r="B166" s="5"/>
      <c r="C166" s="5"/>
      <c r="D166" s="5"/>
      <c r="E166" s="5"/>
      <c r="F166" s="5"/>
      <c r="G166" s="5"/>
    </row>
    <row r="167" spans="1:7" x14ac:dyDescent="0.3">
      <c r="A167" s="5" t="s">
        <v>1025</v>
      </c>
      <c r="B167" s="5"/>
      <c r="C167" s="5"/>
      <c r="D167" s="5"/>
      <c r="E167" s="5"/>
      <c r="F167" s="5"/>
      <c r="G167" s="5"/>
    </row>
    <row r="168" spans="1:7" x14ac:dyDescent="0.3">
      <c r="A168" s="5" t="s">
        <v>1026</v>
      </c>
      <c r="B168" s="5"/>
      <c r="C168" s="5"/>
      <c r="D168" s="5"/>
      <c r="E168" s="5"/>
      <c r="F168" s="5"/>
      <c r="G168" s="5"/>
    </row>
    <row r="169" spans="1:7" x14ac:dyDescent="0.3">
      <c r="A169" s="5" t="s">
        <v>1136</v>
      </c>
      <c r="B169" s="5"/>
      <c r="C169" s="5"/>
      <c r="D169" s="5"/>
      <c r="E169" s="5"/>
      <c r="F169" s="5"/>
      <c r="G169" s="5"/>
    </row>
    <row r="170" spans="1:7" x14ac:dyDescent="0.3">
      <c r="A170" s="5" t="s">
        <v>18</v>
      </c>
      <c r="B170" s="5" t="s">
        <v>112</v>
      </c>
      <c r="C170" s="5" t="s">
        <v>113</v>
      </c>
      <c r="D170" s="5" t="s">
        <v>114</v>
      </c>
      <c r="E170" s="5" t="s">
        <v>832</v>
      </c>
      <c r="F170" s="5" t="s">
        <v>115</v>
      </c>
      <c r="G170" s="5" t="s">
        <v>116</v>
      </c>
    </row>
    <row r="171" spans="1:7" x14ac:dyDescent="0.3">
      <c r="A171" s="5" t="s">
        <v>1027</v>
      </c>
      <c r="B171" s="5" t="s">
        <v>210</v>
      </c>
      <c r="C171" s="5" t="s">
        <v>1110</v>
      </c>
      <c r="D171" s="5">
        <v>2904</v>
      </c>
      <c r="E171" s="5"/>
      <c r="F171" s="5"/>
      <c r="G171" s="5" t="s">
        <v>123</v>
      </c>
    </row>
    <row r="172" spans="1:7" x14ac:dyDescent="0.3">
      <c r="A172" s="5" t="s">
        <v>1028</v>
      </c>
      <c r="B172" s="5" t="s">
        <v>211</v>
      </c>
      <c r="C172" s="5" t="s">
        <v>1110</v>
      </c>
      <c r="D172" s="5">
        <v>2244</v>
      </c>
      <c r="E172" s="5"/>
      <c r="F172" s="5"/>
      <c r="G172" s="5" t="s">
        <v>212</v>
      </c>
    </row>
    <row r="173" spans="1:7" x14ac:dyDescent="0.3">
      <c r="A173" s="5" t="s">
        <v>1029</v>
      </c>
      <c r="B173" s="5" t="s">
        <v>213</v>
      </c>
      <c r="C173" s="5" t="s">
        <v>1116</v>
      </c>
      <c r="D173" s="5">
        <v>1248</v>
      </c>
      <c r="E173" s="5"/>
      <c r="F173" s="5"/>
      <c r="G173" s="5" t="s">
        <v>214</v>
      </c>
    </row>
    <row r="174" spans="1:7" x14ac:dyDescent="0.3">
      <c r="A174" s="5" t="s">
        <v>1030</v>
      </c>
      <c r="B174" s="5" t="s">
        <v>218</v>
      </c>
      <c r="C174" s="5" t="s">
        <v>1116</v>
      </c>
      <c r="D174" s="5">
        <v>884</v>
      </c>
      <c r="E174" s="5"/>
      <c r="F174" s="5"/>
      <c r="G174" s="5" t="s">
        <v>219</v>
      </c>
    </row>
    <row r="175" spans="1:7" x14ac:dyDescent="0.3">
      <c r="A175" s="5" t="s">
        <v>1031</v>
      </c>
      <c r="B175" s="5" t="s">
        <v>220</v>
      </c>
      <c r="C175" s="5" t="s">
        <v>1116</v>
      </c>
      <c r="D175" s="5">
        <v>868</v>
      </c>
      <c r="E175" s="5"/>
      <c r="F175" s="5"/>
      <c r="G175" s="5" t="s">
        <v>221</v>
      </c>
    </row>
    <row r="176" spans="1:7" x14ac:dyDescent="0.3">
      <c r="A176" s="5" t="s">
        <v>1032</v>
      </c>
      <c r="B176" s="5"/>
      <c r="C176" s="5"/>
      <c r="D176" s="5"/>
      <c r="E176" s="5"/>
      <c r="F176" s="5"/>
      <c r="G176" s="5"/>
    </row>
    <row r="177" spans="1:7" x14ac:dyDescent="0.3">
      <c r="A177" s="5" t="s">
        <v>1033</v>
      </c>
      <c r="B177" s="5"/>
      <c r="C177" s="5"/>
      <c r="D177" s="5"/>
      <c r="E177" s="5"/>
      <c r="F177" s="5"/>
      <c r="G177" s="5"/>
    </row>
    <row r="178" spans="1:7" x14ac:dyDescent="0.3">
      <c r="A178" s="5" t="s">
        <v>1034</v>
      </c>
      <c r="B178" s="5"/>
      <c r="C178" s="5"/>
      <c r="D178" s="5"/>
      <c r="E178" s="5"/>
      <c r="F178" s="5"/>
      <c r="G178" s="5"/>
    </row>
    <row r="179" spans="1:7" x14ac:dyDescent="0.3">
      <c r="A179" s="5" t="s">
        <v>1035</v>
      </c>
      <c r="B179" s="5"/>
      <c r="C179" s="5"/>
      <c r="D179" s="5"/>
      <c r="E179" s="5"/>
      <c r="F179" s="5"/>
      <c r="G179" s="5"/>
    </row>
    <row r="180" spans="1:7" x14ac:dyDescent="0.3">
      <c r="A180" s="5" t="s">
        <v>1036</v>
      </c>
      <c r="B180" s="5"/>
      <c r="C180" s="5"/>
      <c r="D180" s="5"/>
      <c r="E180" s="5"/>
      <c r="F180" s="5"/>
      <c r="G180" s="5"/>
    </row>
    <row r="181" spans="1:7" x14ac:dyDescent="0.3">
      <c r="A181" s="5" t="s">
        <v>1037</v>
      </c>
      <c r="B181" s="5"/>
      <c r="C181" s="5"/>
      <c r="D181" s="5"/>
      <c r="E181" s="5"/>
      <c r="F181" s="5"/>
      <c r="G181" s="5"/>
    </row>
    <row r="182" spans="1:7" x14ac:dyDescent="0.3">
      <c r="A182" s="5" t="s">
        <v>1137</v>
      </c>
      <c r="B182" s="5"/>
      <c r="C182" s="5"/>
      <c r="D182" s="5"/>
      <c r="E182" s="5"/>
      <c r="F182" s="5"/>
      <c r="G182" s="5"/>
    </row>
    <row r="183" spans="1:7" x14ac:dyDescent="0.3">
      <c r="A183" s="5" t="s">
        <v>18</v>
      </c>
      <c r="B183" s="5" t="s">
        <v>112</v>
      </c>
      <c r="C183" s="5" t="s">
        <v>113</v>
      </c>
      <c r="D183" s="5" t="s">
        <v>114</v>
      </c>
      <c r="E183" s="5" t="s">
        <v>832</v>
      </c>
      <c r="F183" s="5" t="s">
        <v>115</v>
      </c>
      <c r="G183" s="5" t="s">
        <v>116</v>
      </c>
    </row>
    <row r="184" spans="1:7" x14ac:dyDescent="0.3">
      <c r="A184" s="5" t="s">
        <v>1038</v>
      </c>
      <c r="B184" s="5" t="s">
        <v>337</v>
      </c>
      <c r="C184" s="5" t="s">
        <v>1110</v>
      </c>
      <c r="D184" s="5">
        <v>2760</v>
      </c>
      <c r="E184" s="5" t="s">
        <v>13</v>
      </c>
      <c r="F184" s="5"/>
      <c r="G184" s="5" t="s">
        <v>14</v>
      </c>
    </row>
    <row r="185" spans="1:7" x14ac:dyDescent="0.3">
      <c r="A185" s="5" t="s">
        <v>1039</v>
      </c>
      <c r="B185" s="5" t="s">
        <v>230</v>
      </c>
      <c r="C185" s="5" t="s">
        <v>1116</v>
      </c>
      <c r="D185" s="5">
        <v>2508</v>
      </c>
      <c r="E185" s="5"/>
      <c r="F185" s="5"/>
      <c r="G185" s="5" t="s">
        <v>231</v>
      </c>
    </row>
    <row r="186" spans="1:7" x14ac:dyDescent="0.3">
      <c r="A186" s="5" t="s">
        <v>1040</v>
      </c>
      <c r="B186" s="5" t="s">
        <v>228</v>
      </c>
      <c r="C186" s="5" t="s">
        <v>1110</v>
      </c>
      <c r="D186" s="5">
        <v>1981</v>
      </c>
      <c r="E186" s="5"/>
      <c r="F186" s="5"/>
      <c r="G186" s="5" t="s">
        <v>229</v>
      </c>
    </row>
    <row r="187" spans="1:7" x14ac:dyDescent="0.3">
      <c r="A187" s="5" t="s">
        <v>1041</v>
      </c>
      <c r="B187" s="5" t="s">
        <v>232</v>
      </c>
      <c r="C187" s="5" t="s">
        <v>1116</v>
      </c>
      <c r="D187" s="5">
        <v>1624</v>
      </c>
      <c r="E187" s="5"/>
      <c r="F187" s="5"/>
      <c r="G187" s="5" t="s">
        <v>154</v>
      </c>
    </row>
    <row r="188" spans="1:7" x14ac:dyDescent="0.3">
      <c r="A188" s="5" t="s">
        <v>1042</v>
      </c>
      <c r="B188" s="5" t="s">
        <v>233</v>
      </c>
      <c r="C188" s="5" t="s">
        <v>1116</v>
      </c>
      <c r="D188" s="5">
        <v>1468</v>
      </c>
      <c r="E188" s="5"/>
      <c r="F188" s="5"/>
      <c r="G188" s="5" t="s">
        <v>234</v>
      </c>
    </row>
    <row r="189" spans="1:7" x14ac:dyDescent="0.3">
      <c r="A189" s="5" t="s">
        <v>1043</v>
      </c>
      <c r="B189" s="5" t="s">
        <v>235</v>
      </c>
      <c r="C189" s="5" t="s">
        <v>1116</v>
      </c>
      <c r="D189" s="5">
        <v>768</v>
      </c>
      <c r="E189" s="5"/>
      <c r="F189" s="5"/>
      <c r="G189" s="5" t="s">
        <v>236</v>
      </c>
    </row>
    <row r="190" spans="1:7" x14ac:dyDescent="0.3">
      <c r="A190" s="5" t="s">
        <v>1044</v>
      </c>
      <c r="B190" s="5"/>
      <c r="C190" s="5"/>
      <c r="D190" s="5"/>
      <c r="E190" s="5"/>
      <c r="F190" s="5"/>
      <c r="G190" s="5"/>
    </row>
    <row r="191" spans="1:7" x14ac:dyDescent="0.3">
      <c r="A191" s="5" t="s">
        <v>1045</v>
      </c>
      <c r="B191" s="5"/>
      <c r="C191" s="5"/>
      <c r="D191" s="5"/>
      <c r="E191" s="5"/>
      <c r="F191" s="5"/>
      <c r="G191" s="5"/>
    </row>
    <row r="192" spans="1:7" x14ac:dyDescent="0.3">
      <c r="A192" s="5" t="s">
        <v>1046</v>
      </c>
      <c r="B192" s="5"/>
      <c r="C192" s="5"/>
      <c r="D192" s="5"/>
      <c r="E192" s="5"/>
      <c r="F192" s="5"/>
      <c r="G192" s="5"/>
    </row>
    <row r="193" spans="1:7" x14ac:dyDescent="0.3">
      <c r="A193" s="5" t="s">
        <v>1047</v>
      </c>
      <c r="B193" s="5"/>
      <c r="C193" s="5"/>
      <c r="D193" s="5"/>
      <c r="E193" s="5"/>
      <c r="F193" s="5"/>
      <c r="G193" s="5"/>
    </row>
    <row r="194" spans="1:7" x14ac:dyDescent="0.3">
      <c r="A194" s="5" t="s">
        <v>1048</v>
      </c>
      <c r="B194" s="5"/>
      <c r="C194" s="5"/>
      <c r="D194" s="5"/>
      <c r="E194" s="5"/>
      <c r="F194" s="5"/>
      <c r="G194" s="5"/>
    </row>
    <row r="195" spans="1:7" x14ac:dyDescent="0.3">
      <c r="A195" s="5" t="s">
        <v>1138</v>
      </c>
      <c r="B195" s="5"/>
      <c r="C195" s="5"/>
      <c r="D195" s="5"/>
      <c r="E195" s="5"/>
      <c r="F195" s="5"/>
      <c r="G195" s="5"/>
    </row>
    <row r="196" spans="1:7" x14ac:dyDescent="0.3">
      <c r="A196" s="5" t="s">
        <v>18</v>
      </c>
      <c r="B196" s="5" t="s">
        <v>112</v>
      </c>
      <c r="C196" s="5" t="s">
        <v>113</v>
      </c>
      <c r="D196" s="5" t="s">
        <v>114</v>
      </c>
      <c r="E196" s="5" t="s">
        <v>832</v>
      </c>
      <c r="F196" s="5" t="s">
        <v>115</v>
      </c>
      <c r="G196" s="5" t="s">
        <v>116</v>
      </c>
    </row>
    <row r="197" spans="1:7" x14ac:dyDescent="0.3">
      <c r="A197" s="5" t="s">
        <v>1049</v>
      </c>
      <c r="B197" s="5" t="s">
        <v>338</v>
      </c>
      <c r="C197" s="5" t="s">
        <v>1110</v>
      </c>
      <c r="D197" s="5">
        <v>3744</v>
      </c>
      <c r="E197" s="5" t="s">
        <v>32</v>
      </c>
      <c r="F197" s="5"/>
      <c r="G197" s="5" t="s">
        <v>283</v>
      </c>
    </row>
    <row r="198" spans="1:7" x14ac:dyDescent="0.3">
      <c r="A198" s="5" t="s">
        <v>1050</v>
      </c>
      <c r="B198" s="5" t="s">
        <v>339</v>
      </c>
      <c r="C198" s="5" t="s">
        <v>1110</v>
      </c>
      <c r="D198" s="5">
        <v>2808</v>
      </c>
      <c r="E198" s="5" t="s">
        <v>56</v>
      </c>
      <c r="F198" s="5"/>
      <c r="G198" s="5"/>
    </row>
    <row r="199" spans="1:7" x14ac:dyDescent="0.3">
      <c r="A199" s="5" t="s">
        <v>1051</v>
      </c>
      <c r="B199" s="5" t="s">
        <v>340</v>
      </c>
      <c r="C199" s="5" t="s">
        <v>1110</v>
      </c>
      <c r="D199" s="5">
        <v>2776</v>
      </c>
      <c r="E199" s="5" t="s">
        <v>32</v>
      </c>
      <c r="F199" s="5"/>
      <c r="G199" s="5" t="s">
        <v>341</v>
      </c>
    </row>
    <row r="200" spans="1:7" x14ac:dyDescent="0.3">
      <c r="A200" s="5" t="s">
        <v>1052</v>
      </c>
      <c r="B200" s="5" t="s">
        <v>241</v>
      </c>
      <c r="C200" s="5" t="s">
        <v>1116</v>
      </c>
      <c r="D200" s="5">
        <v>2536</v>
      </c>
      <c r="E200" s="5"/>
      <c r="F200" s="5"/>
      <c r="G200" s="5" t="s">
        <v>242</v>
      </c>
    </row>
    <row r="201" spans="1:7" x14ac:dyDescent="0.3">
      <c r="A201" s="5" t="s">
        <v>1053</v>
      </c>
      <c r="B201" s="5" t="s">
        <v>237</v>
      </c>
      <c r="C201" s="5" t="s">
        <v>1116</v>
      </c>
      <c r="D201" s="5">
        <v>2299</v>
      </c>
      <c r="E201" s="5"/>
      <c r="F201" s="5"/>
      <c r="G201" s="5" t="s">
        <v>238</v>
      </c>
    </row>
    <row r="202" spans="1:7" x14ac:dyDescent="0.3">
      <c r="A202" s="5" t="s">
        <v>1054</v>
      </c>
      <c r="B202" s="5" t="s">
        <v>243</v>
      </c>
      <c r="C202" s="5" t="s">
        <v>1110</v>
      </c>
      <c r="D202" s="5">
        <v>2164</v>
      </c>
      <c r="E202" s="5" t="s">
        <v>32</v>
      </c>
      <c r="F202" s="5"/>
      <c r="G202" s="5" t="s">
        <v>244</v>
      </c>
    </row>
    <row r="203" spans="1:7" x14ac:dyDescent="0.3">
      <c r="A203" s="5" t="s">
        <v>1055</v>
      </c>
      <c r="B203" s="5" t="s">
        <v>245</v>
      </c>
      <c r="C203" s="5" t="s">
        <v>1110</v>
      </c>
      <c r="D203" s="5">
        <v>2056</v>
      </c>
      <c r="E203" s="5"/>
      <c r="F203" s="5"/>
      <c r="G203" s="5" t="s">
        <v>246</v>
      </c>
    </row>
    <row r="204" spans="1:7" x14ac:dyDescent="0.3">
      <c r="A204" s="5" t="s">
        <v>1056</v>
      </c>
      <c r="B204" s="5" t="s">
        <v>247</v>
      </c>
      <c r="C204" s="5" t="s">
        <v>1116</v>
      </c>
      <c r="D204" s="5">
        <v>1396</v>
      </c>
      <c r="E204" s="5"/>
      <c r="F204" s="5"/>
      <c r="G204" s="5" t="s">
        <v>178</v>
      </c>
    </row>
    <row r="205" spans="1:7" x14ac:dyDescent="0.3">
      <c r="A205" s="5" t="s">
        <v>1057</v>
      </c>
      <c r="B205" s="5" t="s">
        <v>248</v>
      </c>
      <c r="C205" s="5" t="s">
        <v>1116</v>
      </c>
      <c r="D205" s="5">
        <v>872</v>
      </c>
      <c r="E205" s="5"/>
      <c r="F205" s="5"/>
      <c r="G205" s="5" t="s">
        <v>249</v>
      </c>
    </row>
    <row r="206" spans="1:7" x14ac:dyDescent="0.3">
      <c r="A206" s="5" t="s">
        <v>1058</v>
      </c>
      <c r="B206" s="5"/>
      <c r="C206" s="5"/>
      <c r="D206" s="5"/>
      <c r="E206" s="5"/>
      <c r="F206" s="5"/>
      <c r="G206" s="5"/>
    </row>
    <row r="207" spans="1:7" x14ac:dyDescent="0.3">
      <c r="A207" s="5" t="s">
        <v>1059</v>
      </c>
      <c r="B207" s="5"/>
      <c r="C207" s="5"/>
      <c r="D207" s="5"/>
      <c r="E207" s="5"/>
      <c r="F207" s="5"/>
      <c r="G207" s="5"/>
    </row>
    <row r="208" spans="1:7" x14ac:dyDescent="0.3">
      <c r="A208" s="5" t="s">
        <v>1139</v>
      </c>
      <c r="B208" s="5"/>
      <c r="C208" s="5"/>
      <c r="D208" s="5"/>
      <c r="E208" s="5"/>
      <c r="F208" s="5"/>
      <c r="G208" s="5"/>
    </row>
    <row r="209" spans="1:7" x14ac:dyDescent="0.3">
      <c r="A209" s="5" t="s">
        <v>18</v>
      </c>
      <c r="B209" s="5" t="s">
        <v>112</v>
      </c>
      <c r="C209" s="5" t="s">
        <v>113</v>
      </c>
      <c r="D209" s="5" t="s">
        <v>114</v>
      </c>
      <c r="E209" s="5" t="s">
        <v>832</v>
      </c>
      <c r="F209" s="5" t="s">
        <v>115</v>
      </c>
      <c r="G209" s="5" t="s">
        <v>116</v>
      </c>
    </row>
    <row r="210" spans="1:7" x14ac:dyDescent="0.3">
      <c r="A210" s="5" t="s">
        <v>1071</v>
      </c>
      <c r="B210" s="5" t="s">
        <v>264</v>
      </c>
      <c r="C210" s="5" t="s">
        <v>1116</v>
      </c>
      <c r="D210" s="5">
        <v>3936</v>
      </c>
      <c r="E210" s="5"/>
      <c r="F210" s="5"/>
      <c r="G210" s="5" t="s">
        <v>265</v>
      </c>
    </row>
    <row r="211" spans="1:7" x14ac:dyDescent="0.3">
      <c r="A211" s="5" t="s">
        <v>1072</v>
      </c>
      <c r="B211" s="5" t="s">
        <v>270</v>
      </c>
      <c r="C211" s="5" t="s">
        <v>1110</v>
      </c>
      <c r="D211" s="5">
        <v>3842</v>
      </c>
      <c r="E211" s="5" t="s">
        <v>32</v>
      </c>
      <c r="F211" s="5">
        <v>40000</v>
      </c>
      <c r="G211" s="5" t="s">
        <v>271</v>
      </c>
    </row>
    <row r="212" spans="1:7" x14ac:dyDescent="0.3">
      <c r="A212" s="5" t="s">
        <v>1073</v>
      </c>
      <c r="B212" s="5" t="s">
        <v>268</v>
      </c>
      <c r="C212" s="5" t="s">
        <v>1110</v>
      </c>
      <c r="D212" s="5">
        <v>2888</v>
      </c>
      <c r="E212" s="5" t="s">
        <v>32</v>
      </c>
      <c r="F212" s="5">
        <v>33000</v>
      </c>
      <c r="G212" s="5" t="s">
        <v>269</v>
      </c>
    </row>
    <row r="213" spans="1:7" x14ac:dyDescent="0.3">
      <c r="A213" s="5" t="s">
        <v>1074</v>
      </c>
      <c r="B213" s="5" t="s">
        <v>272</v>
      </c>
      <c r="C213" s="5" t="s">
        <v>1110</v>
      </c>
      <c r="D213" s="5">
        <v>2760</v>
      </c>
      <c r="E213" s="5"/>
      <c r="F213" s="5"/>
      <c r="G213" s="5" t="s">
        <v>273</v>
      </c>
    </row>
    <row r="214" spans="1:7" x14ac:dyDescent="0.3">
      <c r="A214" s="5" t="s">
        <v>1075</v>
      </c>
      <c r="B214" s="5" t="s">
        <v>342</v>
      </c>
      <c r="C214" s="5" t="s">
        <v>1110</v>
      </c>
      <c r="D214" s="5">
        <v>2748</v>
      </c>
      <c r="E214" s="5" t="s">
        <v>32</v>
      </c>
      <c r="F214" s="5"/>
      <c r="G214" s="5" t="s">
        <v>343</v>
      </c>
    </row>
    <row r="215" spans="1:7" x14ac:dyDescent="0.3">
      <c r="A215" s="5" t="s">
        <v>1076</v>
      </c>
      <c r="B215" s="5" t="s">
        <v>1147</v>
      </c>
      <c r="C215" s="5" t="s">
        <v>1114</v>
      </c>
      <c r="D215" s="5">
        <v>2659</v>
      </c>
      <c r="E215" s="5"/>
      <c r="F215" s="5"/>
      <c r="G215" s="5" t="s">
        <v>1120</v>
      </c>
    </row>
    <row r="216" spans="1:7" x14ac:dyDescent="0.3">
      <c r="A216" s="5" t="s">
        <v>1077</v>
      </c>
      <c r="B216" s="5" t="s">
        <v>266</v>
      </c>
      <c r="C216" s="5" t="s">
        <v>1116</v>
      </c>
      <c r="D216" s="5">
        <v>2635</v>
      </c>
      <c r="E216" s="5"/>
      <c r="F216" s="5"/>
      <c r="G216" s="5" t="s">
        <v>267</v>
      </c>
    </row>
    <row r="217" spans="1:7" x14ac:dyDescent="0.3">
      <c r="A217" s="5" t="s">
        <v>1078</v>
      </c>
      <c r="B217" s="5" t="s">
        <v>278</v>
      </c>
      <c r="C217" s="5" t="s">
        <v>1116</v>
      </c>
      <c r="D217" s="5">
        <v>2554</v>
      </c>
      <c r="E217" s="5"/>
      <c r="F217" s="5"/>
      <c r="G217" s="5" t="s">
        <v>279</v>
      </c>
    </row>
    <row r="218" spans="1:7" x14ac:dyDescent="0.3">
      <c r="A218" s="5" t="s">
        <v>1079</v>
      </c>
      <c r="B218" s="5" t="s">
        <v>280</v>
      </c>
      <c r="C218" s="5" t="s">
        <v>1116</v>
      </c>
      <c r="D218" s="5">
        <v>2528</v>
      </c>
      <c r="E218" s="5"/>
      <c r="F218" s="5"/>
      <c r="G218" s="5"/>
    </row>
    <row r="219" spans="1:7" x14ac:dyDescent="0.3">
      <c r="A219" s="5" t="s">
        <v>1080</v>
      </c>
      <c r="B219" s="5" t="s">
        <v>344</v>
      </c>
      <c r="C219" s="5" t="s">
        <v>1116</v>
      </c>
      <c r="D219" s="5">
        <v>2512</v>
      </c>
      <c r="E219" s="5"/>
      <c r="F219" s="5"/>
      <c r="G219" s="5" t="s">
        <v>345</v>
      </c>
    </row>
    <row r="220" spans="1:7" x14ac:dyDescent="0.3">
      <c r="A220" s="5" t="s">
        <v>1081</v>
      </c>
      <c r="B220" s="5" t="s">
        <v>346</v>
      </c>
      <c r="C220" s="5" t="s">
        <v>1116</v>
      </c>
      <c r="D220" s="5">
        <v>2480</v>
      </c>
      <c r="E220" s="5"/>
      <c r="F220" s="5"/>
      <c r="G220" s="5" t="s">
        <v>15</v>
      </c>
    </row>
    <row r="221" spans="1:7" x14ac:dyDescent="0.3">
      <c r="A221" s="5" t="s">
        <v>1141</v>
      </c>
      <c r="B221" s="5" t="s">
        <v>347</v>
      </c>
      <c r="C221" s="5" t="s">
        <v>1116</v>
      </c>
      <c r="D221" s="5">
        <v>2324</v>
      </c>
      <c r="E221" s="5"/>
      <c r="F221" s="5"/>
      <c r="G221" s="5" t="s">
        <v>348</v>
      </c>
    </row>
    <row r="222" spans="1:7" x14ac:dyDescent="0.3">
      <c r="A222" s="5" t="s">
        <v>18</v>
      </c>
      <c r="B222" s="5" t="s">
        <v>112</v>
      </c>
      <c r="C222" s="5" t="s">
        <v>113</v>
      </c>
      <c r="D222" s="5" t="s">
        <v>114</v>
      </c>
      <c r="E222" s="5" t="s">
        <v>832</v>
      </c>
      <c r="F222" s="5" t="s">
        <v>115</v>
      </c>
      <c r="G222" s="5" t="s">
        <v>116</v>
      </c>
    </row>
    <row r="223" spans="1:7" x14ac:dyDescent="0.3">
      <c r="A223" s="5" t="s">
        <v>1060</v>
      </c>
      <c r="B223" s="2" t="s">
        <v>1121</v>
      </c>
      <c r="C223" s="2" t="s">
        <v>1119</v>
      </c>
      <c r="D223" s="2">
        <v>4188</v>
      </c>
      <c r="E223" s="2"/>
      <c r="F223" s="2"/>
      <c r="G223" s="2" t="s">
        <v>1122</v>
      </c>
    </row>
    <row r="224" spans="1:7" x14ac:dyDescent="0.3">
      <c r="A224" s="5" t="s">
        <v>1061</v>
      </c>
      <c r="B224" s="5" t="s">
        <v>349</v>
      </c>
      <c r="C224" s="5" t="s">
        <v>1110</v>
      </c>
      <c r="D224" s="5">
        <v>1870</v>
      </c>
      <c r="E224" s="5" t="s">
        <v>13</v>
      </c>
      <c r="F224" s="5"/>
      <c r="G224" s="5"/>
    </row>
    <row r="225" spans="1:7" x14ac:dyDescent="0.3">
      <c r="A225" s="5" t="s">
        <v>1062</v>
      </c>
      <c r="B225" s="5" t="s">
        <v>262</v>
      </c>
      <c r="C225" s="5" t="s">
        <v>1116</v>
      </c>
      <c r="D225" s="5">
        <v>1680</v>
      </c>
      <c r="E225" s="5"/>
      <c r="F225" s="5"/>
      <c r="G225" s="5" t="s">
        <v>30</v>
      </c>
    </row>
    <row r="226" spans="1:7" x14ac:dyDescent="0.3">
      <c r="A226" s="5" t="s">
        <v>1063</v>
      </c>
      <c r="B226" s="5" t="s">
        <v>256</v>
      </c>
      <c r="C226" s="5" t="s">
        <v>1116</v>
      </c>
      <c r="D226" s="5">
        <v>1664</v>
      </c>
      <c r="E226" s="5"/>
      <c r="F226" s="5"/>
      <c r="G226" s="5" t="s">
        <v>30</v>
      </c>
    </row>
    <row r="227" spans="1:7" x14ac:dyDescent="0.3">
      <c r="A227" s="5" t="s">
        <v>1064</v>
      </c>
      <c r="B227" s="5" t="s">
        <v>258</v>
      </c>
      <c r="C227" s="5" t="s">
        <v>1110</v>
      </c>
      <c r="D227" s="5">
        <v>1112</v>
      </c>
      <c r="E227" s="5"/>
      <c r="F227" s="5"/>
      <c r="G227" s="5" t="s">
        <v>1123</v>
      </c>
    </row>
    <row r="228" spans="1:7" x14ac:dyDescent="0.3">
      <c r="A228" s="5" t="s">
        <v>1065</v>
      </c>
      <c r="B228" s="5" t="s">
        <v>260</v>
      </c>
      <c r="C228" s="5" t="s">
        <v>1116</v>
      </c>
      <c r="D228" s="5">
        <v>1056</v>
      </c>
      <c r="E228" s="5"/>
      <c r="F228" s="5"/>
      <c r="G228" s="5" t="s">
        <v>261</v>
      </c>
    </row>
    <row r="229" spans="1:7" x14ac:dyDescent="0.3">
      <c r="A229" s="5" t="s">
        <v>1066</v>
      </c>
      <c r="B229" s="5" t="s">
        <v>263</v>
      </c>
      <c r="C229" s="5" t="s">
        <v>1110</v>
      </c>
      <c r="D229" s="5">
        <v>984</v>
      </c>
      <c r="E229" s="5"/>
      <c r="F229" s="5"/>
      <c r="G229" s="5" t="s">
        <v>259</v>
      </c>
    </row>
    <row r="230" spans="1:7" x14ac:dyDescent="0.3">
      <c r="A230" s="5" t="s">
        <v>1067</v>
      </c>
      <c r="B230" s="5" t="s">
        <v>350</v>
      </c>
      <c r="C230" s="5" t="s">
        <v>1116</v>
      </c>
      <c r="D230" s="5">
        <v>980</v>
      </c>
      <c r="E230" s="5"/>
      <c r="F230" s="5"/>
      <c r="G230" s="5" t="s">
        <v>351</v>
      </c>
    </row>
    <row r="231" spans="1:7" x14ac:dyDescent="0.3">
      <c r="A231" s="5" t="s">
        <v>1068</v>
      </c>
      <c r="B231" s="5" t="s">
        <v>251</v>
      </c>
      <c r="C231" s="5" t="s">
        <v>1116</v>
      </c>
      <c r="D231" s="5">
        <v>972</v>
      </c>
      <c r="E231" s="5"/>
      <c r="F231" s="5"/>
      <c r="G231" s="5"/>
    </row>
    <row r="232" spans="1:7" x14ac:dyDescent="0.3">
      <c r="A232" s="5" t="s">
        <v>1069</v>
      </c>
      <c r="B232" s="5"/>
      <c r="C232" s="5"/>
      <c r="D232" s="5"/>
      <c r="E232" s="5"/>
      <c r="F232" s="5"/>
      <c r="G232" s="5"/>
    </row>
    <row r="233" spans="1:7" x14ac:dyDescent="0.3">
      <c r="A233" s="5" t="s">
        <v>1070</v>
      </c>
      <c r="B233" s="5"/>
      <c r="C233" s="5"/>
      <c r="D233" s="5"/>
      <c r="E233" s="5"/>
      <c r="F233" s="5"/>
      <c r="G233" s="5"/>
    </row>
    <row r="234" spans="1:7" x14ac:dyDescent="0.3">
      <c r="A234" s="5" t="s">
        <v>1140</v>
      </c>
      <c r="B234" s="5"/>
      <c r="C234" s="5"/>
      <c r="D234" s="5"/>
      <c r="E234" s="5"/>
      <c r="F234" s="5"/>
      <c r="G234" s="5"/>
    </row>
    <row r="235" spans="1:7" x14ac:dyDescent="0.3">
      <c r="A235" s="5" t="s">
        <v>18</v>
      </c>
      <c r="B235" s="5" t="s">
        <v>112</v>
      </c>
      <c r="C235" s="5" t="s">
        <v>113</v>
      </c>
      <c r="D235" s="5" t="s">
        <v>114</v>
      </c>
      <c r="E235" s="5" t="s">
        <v>832</v>
      </c>
      <c r="F235" s="5" t="s">
        <v>115</v>
      </c>
      <c r="G235" s="5" t="s">
        <v>116</v>
      </c>
    </row>
    <row r="236" spans="1:7" x14ac:dyDescent="0.3">
      <c r="A236" s="5" t="s">
        <v>1093</v>
      </c>
      <c r="B236" s="5" t="s">
        <v>352</v>
      </c>
      <c r="C236" s="5" t="s">
        <v>1110</v>
      </c>
      <c r="D236" s="5">
        <v>3264</v>
      </c>
      <c r="E236" s="5" t="s">
        <v>32</v>
      </c>
      <c r="F236" s="5"/>
      <c r="G236" s="5" t="s">
        <v>283</v>
      </c>
    </row>
    <row r="237" spans="1:7" x14ac:dyDescent="0.3">
      <c r="A237" s="5" t="s">
        <v>1094</v>
      </c>
      <c r="B237" s="5" t="s">
        <v>282</v>
      </c>
      <c r="C237" s="5" t="s">
        <v>1110</v>
      </c>
      <c r="D237" s="5">
        <v>2913</v>
      </c>
      <c r="E237" s="5" t="s">
        <v>32</v>
      </c>
      <c r="F237" s="5">
        <v>37000</v>
      </c>
      <c r="G237" s="5" t="s">
        <v>283</v>
      </c>
    </row>
    <row r="238" spans="1:7" x14ac:dyDescent="0.3">
      <c r="A238" s="5" t="s">
        <v>1095</v>
      </c>
      <c r="B238" s="5" t="s">
        <v>353</v>
      </c>
      <c r="C238" s="5" t="s">
        <v>1110</v>
      </c>
      <c r="D238" s="5">
        <v>1616</v>
      </c>
      <c r="E238" s="5" t="s">
        <v>13</v>
      </c>
      <c r="F238" s="5"/>
      <c r="G238" s="5"/>
    </row>
    <row r="239" spans="1:7" x14ac:dyDescent="0.3">
      <c r="A239" s="5" t="s">
        <v>1096</v>
      </c>
      <c r="B239" s="5" t="s">
        <v>354</v>
      </c>
      <c r="C239" s="5" t="s">
        <v>1116</v>
      </c>
      <c r="D239" s="5">
        <v>1144</v>
      </c>
      <c r="E239" s="5"/>
      <c r="F239" s="5"/>
      <c r="G239" s="5" t="s">
        <v>355</v>
      </c>
    </row>
    <row r="240" spans="1:7" x14ac:dyDescent="0.3">
      <c r="A240" s="5" t="s">
        <v>1097</v>
      </c>
      <c r="B240" s="5"/>
      <c r="C240" s="5"/>
      <c r="D240" s="5"/>
      <c r="E240" s="5"/>
      <c r="F240" s="5"/>
      <c r="G240" s="5"/>
    </row>
    <row r="241" spans="1:7" x14ac:dyDescent="0.3">
      <c r="A241" s="5" t="s">
        <v>1098</v>
      </c>
      <c r="B241" s="5"/>
      <c r="C241" s="5"/>
      <c r="D241" s="5"/>
      <c r="E241" s="5"/>
      <c r="F241" s="5"/>
      <c r="G241" s="5"/>
    </row>
    <row r="242" spans="1:7" x14ac:dyDescent="0.3">
      <c r="A242" s="5" t="s">
        <v>1099</v>
      </c>
      <c r="B242" s="5"/>
      <c r="C242" s="5"/>
      <c r="D242" s="5"/>
      <c r="E242" s="5"/>
      <c r="F242" s="5"/>
      <c r="G242" s="5"/>
    </row>
    <row r="243" spans="1:7" x14ac:dyDescent="0.3">
      <c r="A243" s="5" t="s">
        <v>1100</v>
      </c>
      <c r="B243" s="5"/>
      <c r="C243" s="5"/>
      <c r="D243" s="5"/>
      <c r="E243" s="5"/>
      <c r="F243" s="5"/>
      <c r="G243" s="5"/>
    </row>
    <row r="244" spans="1:7" x14ac:dyDescent="0.3">
      <c r="A244" s="5" t="s">
        <v>1101</v>
      </c>
      <c r="B244" s="5"/>
      <c r="C244" s="5"/>
      <c r="D244" s="5"/>
      <c r="E244" s="5"/>
      <c r="F244" s="5"/>
      <c r="G244" s="5"/>
    </row>
    <row r="245" spans="1:7" x14ac:dyDescent="0.3">
      <c r="A245" s="5" t="s">
        <v>1102</v>
      </c>
      <c r="B245" s="5"/>
      <c r="C245" s="5"/>
      <c r="D245" s="5"/>
      <c r="E245" s="5"/>
      <c r="F245" s="5"/>
      <c r="G245" s="5"/>
    </row>
    <row r="246" spans="1:7" x14ac:dyDescent="0.3">
      <c r="A246" s="5" t="s">
        <v>1103</v>
      </c>
      <c r="B246" s="5"/>
      <c r="C246" s="5"/>
      <c r="D246" s="5"/>
      <c r="E246" s="5"/>
      <c r="F246" s="5"/>
      <c r="G246" s="5"/>
    </row>
    <row r="247" spans="1:7" x14ac:dyDescent="0.3">
      <c r="A247" s="5" t="s">
        <v>1143</v>
      </c>
      <c r="B247" s="5"/>
      <c r="C247" s="5"/>
      <c r="D247" s="5"/>
      <c r="E247" s="5"/>
      <c r="F247" s="5"/>
      <c r="G247" s="5"/>
    </row>
    <row r="248" spans="1:7" x14ac:dyDescent="0.3">
      <c r="A248" s="5" t="s">
        <v>18</v>
      </c>
      <c r="B248" s="5" t="s">
        <v>112</v>
      </c>
      <c r="C248" s="5" t="s">
        <v>113</v>
      </c>
      <c r="D248" s="5" t="s">
        <v>114</v>
      </c>
      <c r="E248" s="5" t="s">
        <v>832</v>
      </c>
      <c r="F248" s="5" t="s">
        <v>115</v>
      </c>
      <c r="G248" s="5" t="s">
        <v>116</v>
      </c>
    </row>
    <row r="249" spans="1:7" x14ac:dyDescent="0.3">
      <c r="A249" s="5" t="s">
        <v>1082</v>
      </c>
      <c r="B249" s="5" t="s">
        <v>356</v>
      </c>
      <c r="C249" s="5" t="s">
        <v>1110</v>
      </c>
      <c r="D249" s="5">
        <v>3320</v>
      </c>
      <c r="E249" s="5"/>
      <c r="F249" s="5">
        <v>43000</v>
      </c>
      <c r="G249" s="5" t="s">
        <v>357</v>
      </c>
    </row>
    <row r="250" spans="1:7" x14ac:dyDescent="0.3">
      <c r="A250" s="5" t="s">
        <v>1083</v>
      </c>
      <c r="B250" s="5" t="s">
        <v>289</v>
      </c>
      <c r="C250" s="5" t="s">
        <v>1110</v>
      </c>
      <c r="D250" s="5">
        <v>2172</v>
      </c>
      <c r="E250" s="5"/>
      <c r="F250" s="5"/>
      <c r="G250" s="5" t="s">
        <v>175</v>
      </c>
    </row>
    <row r="251" spans="1:7" x14ac:dyDescent="0.3">
      <c r="A251" s="5" t="s">
        <v>1084</v>
      </c>
      <c r="B251" s="5" t="s">
        <v>358</v>
      </c>
      <c r="C251" s="5" t="s">
        <v>1110</v>
      </c>
      <c r="D251" s="5">
        <v>2110</v>
      </c>
      <c r="E251" s="5"/>
      <c r="F251" s="5"/>
      <c r="G251" s="5" t="s">
        <v>357</v>
      </c>
    </row>
    <row r="252" spans="1:7" x14ac:dyDescent="0.3">
      <c r="A252" s="5" t="s">
        <v>1085</v>
      </c>
      <c r="B252" s="5" t="s">
        <v>287</v>
      </c>
      <c r="C252" s="5" t="s">
        <v>1110</v>
      </c>
      <c r="D252" s="5">
        <v>2100</v>
      </c>
      <c r="E252" s="5"/>
      <c r="F252" s="5"/>
      <c r="G252" s="5" t="s">
        <v>1146</v>
      </c>
    </row>
    <row r="253" spans="1:7" x14ac:dyDescent="0.3">
      <c r="A253" s="5" t="s">
        <v>1086</v>
      </c>
      <c r="B253" s="5" t="s">
        <v>294</v>
      </c>
      <c r="C253" s="5" t="s">
        <v>1110</v>
      </c>
      <c r="D253" s="5">
        <v>1344</v>
      </c>
      <c r="E253" s="5"/>
      <c r="F253" s="5"/>
      <c r="G253" s="5" t="s">
        <v>295</v>
      </c>
    </row>
    <row r="254" spans="1:7" x14ac:dyDescent="0.3">
      <c r="A254" s="5" t="s">
        <v>1087</v>
      </c>
      <c r="B254" s="5" t="s">
        <v>288</v>
      </c>
      <c r="C254" s="5" t="s">
        <v>1110</v>
      </c>
      <c r="D254" s="5">
        <v>1240</v>
      </c>
      <c r="E254" s="5"/>
      <c r="F254" s="5"/>
      <c r="G254" s="5" t="s">
        <v>231</v>
      </c>
    </row>
    <row r="255" spans="1:7" x14ac:dyDescent="0.3">
      <c r="A255" s="5" t="s">
        <v>1088</v>
      </c>
      <c r="B255" s="5" t="s">
        <v>291</v>
      </c>
      <c r="C255" s="5" t="s">
        <v>1116</v>
      </c>
      <c r="D255" s="5">
        <v>736</v>
      </c>
      <c r="E255" s="5"/>
      <c r="F255" s="5"/>
      <c r="G255" s="5" t="s">
        <v>292</v>
      </c>
    </row>
    <row r="256" spans="1:7" x14ac:dyDescent="0.3">
      <c r="A256" s="5" t="s">
        <v>1089</v>
      </c>
      <c r="B256" s="5" t="s">
        <v>296</v>
      </c>
      <c r="C256" s="5" t="s">
        <v>1110</v>
      </c>
      <c r="D256" s="5">
        <v>520</v>
      </c>
      <c r="E256" s="5"/>
      <c r="F256" s="5"/>
      <c r="G256" s="5" t="s">
        <v>297</v>
      </c>
    </row>
    <row r="257" spans="1:25" x14ac:dyDescent="0.3">
      <c r="A257" s="5" t="s">
        <v>1090</v>
      </c>
      <c r="B257" s="5"/>
      <c r="C257" s="5"/>
      <c r="D257" s="5"/>
      <c r="E257" s="5"/>
      <c r="F257" s="5"/>
      <c r="G257" s="5"/>
    </row>
    <row r="258" spans="1:25" x14ac:dyDescent="0.3">
      <c r="A258" s="5" t="s">
        <v>1091</v>
      </c>
      <c r="B258" s="5"/>
      <c r="C258" s="5"/>
      <c r="D258" s="5"/>
      <c r="E258" s="5"/>
      <c r="F258" s="5"/>
      <c r="G258" s="5"/>
    </row>
    <row r="259" spans="1:25" x14ac:dyDescent="0.3">
      <c r="A259" s="5" t="s">
        <v>1092</v>
      </c>
      <c r="B259" s="5"/>
      <c r="C259" s="5"/>
      <c r="D259" s="5"/>
      <c r="E259" s="5"/>
      <c r="F259" s="5"/>
      <c r="G259" s="5"/>
    </row>
    <row r="260" spans="1:25" x14ac:dyDescent="0.3">
      <c r="A260" s="5" t="s">
        <v>1142</v>
      </c>
    </row>
    <row r="269" spans="1:25" x14ac:dyDescent="0.3">
      <c r="A269" s="3" t="s">
        <v>44</v>
      </c>
    </row>
    <row r="270" spans="1:25" x14ac:dyDescent="0.3">
      <c r="C270" s="3" t="s">
        <v>81</v>
      </c>
    </row>
    <row r="271" spans="1:25" x14ac:dyDescent="0.3">
      <c r="A271" s="3" t="s">
        <v>43</v>
      </c>
      <c r="B271" s="3" t="s">
        <v>46</v>
      </c>
      <c r="C271" s="3" t="s">
        <v>47</v>
      </c>
      <c r="D271" s="3" t="s">
        <v>49</v>
      </c>
      <c r="E271" s="3" t="s">
        <v>455</v>
      </c>
      <c r="F271" s="3" t="s">
        <v>50</v>
      </c>
      <c r="G271" s="3" t="s">
        <v>51</v>
      </c>
      <c r="H271" s="3" t="s">
        <v>52</v>
      </c>
      <c r="I271" s="3" t="s">
        <v>53</v>
      </c>
      <c r="J271" s="3" t="s">
        <v>54</v>
      </c>
      <c r="K271" s="3" t="s">
        <v>55</v>
      </c>
      <c r="L271" s="3" t="s">
        <v>442</v>
      </c>
      <c r="M271" s="3" t="s">
        <v>443</v>
      </c>
      <c r="N271" s="3" t="s">
        <v>444</v>
      </c>
      <c r="O271" s="3" t="s">
        <v>445</v>
      </c>
      <c r="P271" s="3" t="s">
        <v>446</v>
      </c>
      <c r="Q271" s="3" t="s">
        <v>447</v>
      </c>
      <c r="R271" s="3" t="s">
        <v>448</v>
      </c>
      <c r="S271" s="3" t="s">
        <v>449</v>
      </c>
      <c r="T271" s="3" t="s">
        <v>450</v>
      </c>
      <c r="U271" s="3" t="s">
        <v>451</v>
      </c>
      <c r="V271" s="3" t="s">
        <v>456</v>
      </c>
      <c r="W271" s="3" t="s">
        <v>452</v>
      </c>
      <c r="X271" s="3" t="s">
        <v>453</v>
      </c>
      <c r="Y271" s="3" t="s">
        <v>454</v>
      </c>
    </row>
    <row r="272" spans="1:25" x14ac:dyDescent="0.3">
      <c r="A272" s="3" t="s">
        <v>457</v>
      </c>
      <c r="B272" s="3">
        <v>39032</v>
      </c>
      <c r="C272" s="3">
        <v>51408</v>
      </c>
      <c r="D272" s="3">
        <v>39032</v>
      </c>
      <c r="E272" s="3">
        <v>39032</v>
      </c>
      <c r="F272" s="3">
        <v>51408</v>
      </c>
      <c r="G272" s="3">
        <v>39032</v>
      </c>
      <c r="H272" s="3">
        <v>39032</v>
      </c>
      <c r="I272" s="3">
        <v>39032</v>
      </c>
      <c r="J272" s="3">
        <v>0</v>
      </c>
      <c r="K272" s="3">
        <v>0</v>
      </c>
      <c r="L272" s="3">
        <v>0</v>
      </c>
      <c r="M272" s="3">
        <v>39984</v>
      </c>
      <c r="N272" s="3">
        <v>34272</v>
      </c>
      <c r="O272" s="3">
        <v>0</v>
      </c>
      <c r="P272" s="3">
        <v>0</v>
      </c>
      <c r="Q272" s="3">
        <v>0</v>
      </c>
      <c r="R272" s="3">
        <v>27608</v>
      </c>
      <c r="S272" s="3">
        <v>22848</v>
      </c>
      <c r="T272" s="3">
        <v>39032</v>
      </c>
      <c r="U272" s="3">
        <v>34272</v>
      </c>
      <c r="V272" s="3">
        <v>22848</v>
      </c>
      <c r="W272" s="3">
        <v>7616</v>
      </c>
      <c r="X272" s="3">
        <v>0</v>
      </c>
      <c r="Y272" s="3">
        <v>0</v>
      </c>
    </row>
    <row r="273" spans="1:25" x14ac:dyDescent="0.3">
      <c r="A273" s="3" t="s">
        <v>458</v>
      </c>
      <c r="B273" s="3">
        <v>37128</v>
      </c>
      <c r="C273" s="3">
        <v>37128</v>
      </c>
      <c r="D273" s="3">
        <v>37128</v>
      </c>
      <c r="E273" s="3">
        <v>37128</v>
      </c>
      <c r="F273" s="3">
        <v>37128</v>
      </c>
      <c r="G273" s="3">
        <v>37128</v>
      </c>
      <c r="H273" s="3">
        <v>51688</v>
      </c>
      <c r="I273" s="3">
        <v>37128</v>
      </c>
      <c r="J273" s="3">
        <v>37128</v>
      </c>
      <c r="K273" s="3">
        <v>37128</v>
      </c>
      <c r="L273" s="3">
        <v>29484</v>
      </c>
      <c r="M273" s="3">
        <v>37856</v>
      </c>
      <c r="N273" s="3">
        <v>33488</v>
      </c>
      <c r="O273" s="3">
        <v>18928</v>
      </c>
      <c r="P273" s="3">
        <v>18928</v>
      </c>
      <c r="Q273" s="3">
        <v>16744</v>
      </c>
      <c r="R273" s="3">
        <v>26208</v>
      </c>
      <c r="S273" s="3">
        <v>22568</v>
      </c>
      <c r="T273" s="3">
        <v>37128</v>
      </c>
      <c r="U273" s="3">
        <v>33488</v>
      </c>
      <c r="V273" s="3">
        <v>22568</v>
      </c>
      <c r="W273" s="3">
        <v>8736</v>
      </c>
      <c r="X273" s="3">
        <v>15288</v>
      </c>
      <c r="Y273" s="3">
        <v>8736</v>
      </c>
    </row>
    <row r="274" spans="1:25" x14ac:dyDescent="0.3">
      <c r="A274" s="3" t="s">
        <v>459</v>
      </c>
      <c r="B274" s="3">
        <v>51120</v>
      </c>
      <c r="C274" s="3">
        <v>51120</v>
      </c>
      <c r="D274" s="3">
        <v>36720</v>
      </c>
      <c r="E274" s="3">
        <v>36720</v>
      </c>
      <c r="F274" s="3">
        <v>36720</v>
      </c>
      <c r="G274" s="3">
        <v>36720</v>
      </c>
      <c r="H274" s="3">
        <v>36720</v>
      </c>
      <c r="I274" s="3">
        <v>36720</v>
      </c>
      <c r="J274" s="3">
        <v>0</v>
      </c>
      <c r="K274" s="3">
        <v>0</v>
      </c>
      <c r="L274" s="3">
        <v>0</v>
      </c>
      <c r="M274" s="3">
        <v>37440</v>
      </c>
      <c r="N274" s="3">
        <v>33120</v>
      </c>
      <c r="O274" s="3">
        <v>0</v>
      </c>
      <c r="P274" s="3">
        <v>0</v>
      </c>
      <c r="Q274" s="3">
        <v>0</v>
      </c>
      <c r="R274" s="3">
        <v>25920</v>
      </c>
      <c r="S274" s="3">
        <v>22320</v>
      </c>
      <c r="T274" s="3">
        <v>36720</v>
      </c>
      <c r="U274" s="3">
        <v>33120</v>
      </c>
      <c r="V274" s="3">
        <v>22320</v>
      </c>
      <c r="W274" s="3">
        <v>8640</v>
      </c>
      <c r="X274" s="3">
        <v>0</v>
      </c>
      <c r="Y274" s="3">
        <v>15120</v>
      </c>
    </row>
    <row r="275" spans="1:25" x14ac:dyDescent="0.3">
      <c r="A275" s="3" t="s">
        <v>460</v>
      </c>
      <c r="B275" s="3">
        <v>39984</v>
      </c>
      <c r="C275" s="3">
        <v>39984</v>
      </c>
      <c r="D275" s="3">
        <v>39984</v>
      </c>
      <c r="E275" s="3">
        <v>39984</v>
      </c>
      <c r="F275" s="3">
        <v>39984</v>
      </c>
      <c r="G275" s="3">
        <v>39984</v>
      </c>
      <c r="H275" s="3">
        <v>51744</v>
      </c>
      <c r="I275" s="3">
        <v>39984</v>
      </c>
      <c r="J275" s="3">
        <v>39984</v>
      </c>
      <c r="K275" s="3">
        <v>39984</v>
      </c>
      <c r="L275" s="3">
        <v>28224</v>
      </c>
      <c r="M275" s="3">
        <v>26656</v>
      </c>
      <c r="N275" s="3">
        <v>24304</v>
      </c>
      <c r="O275" s="3">
        <v>20384</v>
      </c>
      <c r="P275" s="3">
        <v>20384</v>
      </c>
      <c r="Q275" s="3">
        <v>18032</v>
      </c>
      <c r="R275" s="3">
        <v>28224</v>
      </c>
      <c r="S275" s="3">
        <v>24304</v>
      </c>
      <c r="T275" s="3">
        <v>39984</v>
      </c>
      <c r="U275" s="3">
        <v>36064</v>
      </c>
      <c r="V275" s="3">
        <v>24304</v>
      </c>
      <c r="W275" s="3">
        <v>14896</v>
      </c>
      <c r="X275" s="3">
        <v>14896</v>
      </c>
      <c r="Y275" s="3">
        <v>9408</v>
      </c>
    </row>
    <row r="276" spans="1:25" x14ac:dyDescent="0.3">
      <c r="A276" s="3" t="s">
        <v>461</v>
      </c>
      <c r="B276" s="3">
        <v>37128</v>
      </c>
      <c r="C276" s="3">
        <v>37128</v>
      </c>
      <c r="D276" s="3">
        <v>37128</v>
      </c>
      <c r="E276" s="3">
        <v>37128</v>
      </c>
      <c r="F276" s="3">
        <v>37128</v>
      </c>
      <c r="G276" s="3">
        <v>37128</v>
      </c>
      <c r="H276" s="3">
        <v>37128</v>
      </c>
      <c r="I276" s="3">
        <v>51688</v>
      </c>
      <c r="J276" s="3">
        <v>37128</v>
      </c>
      <c r="K276" s="3">
        <v>37128</v>
      </c>
      <c r="L276" s="3">
        <v>29848</v>
      </c>
      <c r="M276" s="3">
        <v>26936</v>
      </c>
      <c r="N276" s="3">
        <v>22568</v>
      </c>
      <c r="O276" s="3">
        <v>29848</v>
      </c>
      <c r="P276" s="3">
        <v>18928</v>
      </c>
      <c r="Q276" s="3">
        <v>16744</v>
      </c>
      <c r="R276" s="3">
        <v>26208</v>
      </c>
      <c r="S276" s="3">
        <v>22568</v>
      </c>
      <c r="T276" s="3">
        <v>37128</v>
      </c>
      <c r="U276" s="3">
        <v>33488</v>
      </c>
      <c r="V276" s="3">
        <v>22568</v>
      </c>
      <c r="W276" s="3">
        <v>15288</v>
      </c>
      <c r="X276" s="3">
        <v>8736</v>
      </c>
      <c r="Y276" s="3">
        <v>8736</v>
      </c>
    </row>
    <row r="277" spans="1:25" x14ac:dyDescent="0.3">
      <c r="A277" s="3" t="s">
        <v>462</v>
      </c>
      <c r="B277" s="3">
        <v>36312</v>
      </c>
      <c r="C277" s="3">
        <v>36312</v>
      </c>
      <c r="D277" s="3">
        <v>50552</v>
      </c>
      <c r="E277" s="3">
        <v>36312</v>
      </c>
      <c r="F277" s="3">
        <v>50552</v>
      </c>
      <c r="G277" s="3">
        <v>36312</v>
      </c>
      <c r="H277" s="3">
        <v>36312</v>
      </c>
      <c r="I277" s="3">
        <v>36312</v>
      </c>
      <c r="J277" s="3">
        <v>36312</v>
      </c>
      <c r="K277" s="3">
        <v>36312</v>
      </c>
      <c r="L277" s="3">
        <v>29192</v>
      </c>
      <c r="M277" s="3">
        <v>26344</v>
      </c>
      <c r="N277" s="3">
        <v>22072</v>
      </c>
      <c r="O277" s="3">
        <v>18512</v>
      </c>
      <c r="P277" s="3">
        <v>18512</v>
      </c>
      <c r="Q277" s="3">
        <v>25632</v>
      </c>
      <c r="R277" s="3">
        <v>25632</v>
      </c>
      <c r="S277" s="3">
        <v>22072</v>
      </c>
      <c r="T277" s="3">
        <v>36312</v>
      </c>
      <c r="U277" s="3">
        <v>32752</v>
      </c>
      <c r="V277" s="3">
        <v>22072</v>
      </c>
      <c r="W277" s="3">
        <v>8544</v>
      </c>
      <c r="X277" s="3">
        <v>8544</v>
      </c>
      <c r="Y277" s="3">
        <v>8544</v>
      </c>
    </row>
    <row r="278" spans="1:25" x14ac:dyDescent="0.3">
      <c r="A278" s="3" t="s">
        <v>463</v>
      </c>
      <c r="B278" s="3">
        <v>38456</v>
      </c>
      <c r="C278" s="3">
        <v>38456</v>
      </c>
      <c r="D278" s="3">
        <v>38456</v>
      </c>
      <c r="E278" s="3">
        <v>50996</v>
      </c>
      <c r="F278" s="3">
        <v>38456</v>
      </c>
      <c r="G278" s="3">
        <v>38456</v>
      </c>
      <c r="H278" s="3">
        <v>38456</v>
      </c>
      <c r="I278" s="3">
        <v>38456</v>
      </c>
      <c r="J278" s="3">
        <v>38456</v>
      </c>
      <c r="K278" s="3">
        <v>38456</v>
      </c>
      <c r="L278" s="3">
        <v>30096</v>
      </c>
      <c r="M278" s="3">
        <v>26752</v>
      </c>
      <c r="N278" s="3">
        <v>24244</v>
      </c>
      <c r="O278" s="3">
        <v>21736</v>
      </c>
      <c r="P278" s="3">
        <v>28424</v>
      </c>
      <c r="Q278" s="3">
        <v>19228</v>
      </c>
      <c r="R278" s="3">
        <v>25916</v>
      </c>
      <c r="S278" s="3">
        <v>25916</v>
      </c>
      <c r="T278" s="3">
        <v>38456</v>
      </c>
      <c r="U278" s="3">
        <v>34276</v>
      </c>
      <c r="V278" s="3">
        <v>25916</v>
      </c>
      <c r="W278" s="3">
        <v>9196</v>
      </c>
      <c r="X278" s="3">
        <v>9196</v>
      </c>
      <c r="Y278" s="3">
        <v>9196</v>
      </c>
    </row>
    <row r="279" spans="1:25" x14ac:dyDescent="0.3">
      <c r="A279" s="3" t="s">
        <v>92</v>
      </c>
      <c r="B279" s="3">
        <v>36984</v>
      </c>
      <c r="C279" s="3">
        <v>36984</v>
      </c>
      <c r="D279" s="3">
        <v>50652</v>
      </c>
      <c r="E279" s="3">
        <v>36984</v>
      </c>
      <c r="F279" s="3">
        <v>36984</v>
      </c>
      <c r="G279" s="3">
        <v>36984</v>
      </c>
      <c r="H279" s="3">
        <v>36984</v>
      </c>
      <c r="I279" s="3">
        <v>36984</v>
      </c>
      <c r="J279" s="3">
        <v>36984</v>
      </c>
      <c r="K279" s="3">
        <v>36984</v>
      </c>
      <c r="L279" s="3">
        <v>29748</v>
      </c>
      <c r="M279" s="3">
        <v>26532</v>
      </c>
      <c r="N279" s="3">
        <v>24924</v>
      </c>
      <c r="O279" s="3">
        <v>19296</v>
      </c>
      <c r="P279" s="3">
        <v>19296</v>
      </c>
      <c r="Q279" s="3">
        <v>24924</v>
      </c>
      <c r="R279" s="3">
        <v>26532</v>
      </c>
      <c r="S279" s="3">
        <v>24921</v>
      </c>
      <c r="T279" s="3">
        <v>36984</v>
      </c>
      <c r="U279" s="3">
        <v>36984</v>
      </c>
      <c r="V279" s="3">
        <v>24924</v>
      </c>
      <c r="W279" s="3">
        <v>9648</v>
      </c>
      <c r="X279" s="3">
        <v>9648</v>
      </c>
      <c r="Y279" s="3">
        <v>9648</v>
      </c>
    </row>
    <row r="280" spans="1:25" x14ac:dyDescent="0.3">
      <c r="A280" s="3" t="s">
        <v>89</v>
      </c>
      <c r="B280" s="3">
        <v>2552</v>
      </c>
      <c r="C280" s="3">
        <v>2552</v>
      </c>
      <c r="D280" s="3">
        <v>2552</v>
      </c>
      <c r="E280" s="3">
        <v>2552</v>
      </c>
      <c r="F280" s="3">
        <v>2552</v>
      </c>
      <c r="G280" s="3">
        <v>2552</v>
      </c>
      <c r="H280" s="3">
        <v>2552</v>
      </c>
      <c r="I280" s="3">
        <v>2552</v>
      </c>
      <c r="J280" s="3">
        <v>2552</v>
      </c>
      <c r="K280" s="3">
        <v>2552</v>
      </c>
      <c r="L280" s="3">
        <v>2552</v>
      </c>
      <c r="M280" s="3">
        <v>45936</v>
      </c>
      <c r="N280" s="3">
        <v>42108</v>
      </c>
      <c r="O280" s="3">
        <v>2552</v>
      </c>
      <c r="P280" s="3">
        <v>2552</v>
      </c>
      <c r="Q280" s="3">
        <v>2552</v>
      </c>
      <c r="R280" s="3">
        <v>2552</v>
      </c>
      <c r="S280" s="3">
        <v>2552</v>
      </c>
      <c r="T280" s="3">
        <v>58696</v>
      </c>
      <c r="U280" s="3">
        <v>2552</v>
      </c>
      <c r="V280" s="3">
        <v>2552</v>
      </c>
      <c r="W280" s="3">
        <v>12760</v>
      </c>
      <c r="X280" s="3">
        <v>12760</v>
      </c>
      <c r="Y280" s="3">
        <v>12760</v>
      </c>
    </row>
    <row r="281" spans="1:25" x14ac:dyDescent="0.3">
      <c r="A281" s="3" t="s">
        <v>464</v>
      </c>
      <c r="B281" s="3">
        <v>39780</v>
      </c>
      <c r="C281" s="3">
        <v>39780</v>
      </c>
      <c r="D281" s="3">
        <v>51480</v>
      </c>
      <c r="E281" s="3">
        <v>39780</v>
      </c>
      <c r="F281" s="3">
        <v>39780</v>
      </c>
      <c r="G281" s="3">
        <v>39780</v>
      </c>
      <c r="H281" s="3">
        <v>51480</v>
      </c>
      <c r="I281" s="3">
        <v>39780</v>
      </c>
      <c r="J281" s="3">
        <v>47580</v>
      </c>
      <c r="K281" s="3">
        <v>37440</v>
      </c>
      <c r="L281" s="3">
        <v>29640</v>
      </c>
      <c r="M281" s="3">
        <v>26520</v>
      </c>
      <c r="N281" s="3">
        <v>24180</v>
      </c>
      <c r="O281" s="3">
        <v>20280</v>
      </c>
      <c r="P281" s="3">
        <v>20280</v>
      </c>
      <c r="Q281" s="3">
        <v>17940</v>
      </c>
      <c r="R281" s="3">
        <v>24180</v>
      </c>
      <c r="S281" s="3">
        <v>24180</v>
      </c>
      <c r="T281" s="3">
        <v>39780</v>
      </c>
      <c r="U281" s="3">
        <v>35880</v>
      </c>
      <c r="V281" s="3">
        <v>24180</v>
      </c>
      <c r="W281" s="3">
        <v>9360</v>
      </c>
      <c r="X281" s="3">
        <v>9360</v>
      </c>
      <c r="Y281" s="3">
        <v>9360</v>
      </c>
    </row>
    <row r="282" spans="1:25" x14ac:dyDescent="0.3">
      <c r="A282" s="3" t="s">
        <v>77</v>
      </c>
      <c r="B282" s="3">
        <v>39200</v>
      </c>
      <c r="C282" s="3">
        <v>39200</v>
      </c>
      <c r="D282" s="3">
        <v>39200</v>
      </c>
      <c r="E282" s="3">
        <v>39200</v>
      </c>
      <c r="F282" s="3">
        <v>39200</v>
      </c>
      <c r="G282" s="3">
        <v>48800</v>
      </c>
      <c r="H282" s="3">
        <v>39200</v>
      </c>
      <c r="I282" s="3">
        <v>39200</v>
      </c>
      <c r="J282" s="3">
        <v>48800</v>
      </c>
      <c r="K282" s="3">
        <v>39200</v>
      </c>
      <c r="L282" s="3">
        <v>28800</v>
      </c>
      <c r="M282" s="3">
        <v>26400</v>
      </c>
      <c r="N282" s="3">
        <v>24800</v>
      </c>
      <c r="O282" s="3">
        <v>20800</v>
      </c>
      <c r="P282" s="3">
        <v>20800</v>
      </c>
      <c r="Q282" s="3">
        <v>18400</v>
      </c>
      <c r="R282" s="3">
        <v>24800</v>
      </c>
      <c r="S282" s="3">
        <v>24800</v>
      </c>
      <c r="T282" s="3">
        <v>40800</v>
      </c>
      <c r="U282" s="3">
        <v>36800</v>
      </c>
      <c r="V282" s="3">
        <v>24800</v>
      </c>
      <c r="W282" s="3">
        <v>9600</v>
      </c>
      <c r="X282" s="3">
        <v>9600</v>
      </c>
      <c r="Y282" s="3">
        <v>9600</v>
      </c>
    </row>
    <row r="283" spans="1:25" x14ac:dyDescent="0.3">
      <c r="A283" s="3" t="s">
        <v>465</v>
      </c>
      <c r="B283" s="3">
        <v>40180</v>
      </c>
      <c r="C283" s="3">
        <v>40180</v>
      </c>
      <c r="D283" s="3">
        <v>51940</v>
      </c>
      <c r="E283" s="3">
        <v>51940</v>
      </c>
      <c r="F283" s="3">
        <v>40180</v>
      </c>
      <c r="G283" s="3">
        <v>40180</v>
      </c>
      <c r="H283" s="3">
        <v>40180</v>
      </c>
      <c r="I283" s="3">
        <v>40180</v>
      </c>
      <c r="J283" s="3">
        <v>40180</v>
      </c>
      <c r="K283" s="3">
        <v>40180</v>
      </c>
      <c r="L283" s="3">
        <v>29400</v>
      </c>
      <c r="M283" s="3">
        <v>27440</v>
      </c>
      <c r="N283" s="3">
        <v>21560</v>
      </c>
      <c r="O283" s="3">
        <v>21560</v>
      </c>
      <c r="P283" s="3">
        <v>21560</v>
      </c>
      <c r="Q283" s="3">
        <v>18620</v>
      </c>
      <c r="R283" s="3">
        <v>25480</v>
      </c>
      <c r="S283" s="3">
        <v>25480</v>
      </c>
      <c r="T283" s="3">
        <v>40180</v>
      </c>
      <c r="U283" s="3">
        <v>35280</v>
      </c>
      <c r="V283" s="3">
        <v>25480</v>
      </c>
      <c r="W283" s="3">
        <v>8820</v>
      </c>
      <c r="X283" s="3">
        <v>8820</v>
      </c>
      <c r="Y283" s="3">
        <v>8820</v>
      </c>
    </row>
    <row r="284" spans="1:25" x14ac:dyDescent="0.3">
      <c r="A284" s="3" t="s">
        <v>466</v>
      </c>
      <c r="B284" s="3">
        <v>41340</v>
      </c>
      <c r="C284" s="3">
        <v>41340</v>
      </c>
      <c r="D284" s="3">
        <v>41340</v>
      </c>
      <c r="E284" s="3">
        <v>41340</v>
      </c>
      <c r="F284" s="3">
        <v>41340</v>
      </c>
      <c r="G284" s="3">
        <v>50880</v>
      </c>
      <c r="H284" s="3">
        <v>41340</v>
      </c>
      <c r="I284" s="3">
        <v>41340</v>
      </c>
      <c r="J284" s="3">
        <v>41340</v>
      </c>
      <c r="K284" s="3">
        <v>41340</v>
      </c>
      <c r="L284" s="3">
        <v>29680</v>
      </c>
      <c r="M284" s="3">
        <v>27560</v>
      </c>
      <c r="N284" s="3">
        <v>22260</v>
      </c>
      <c r="O284" s="3">
        <v>22260</v>
      </c>
      <c r="P284" s="3">
        <v>32860</v>
      </c>
      <c r="Q284" s="3">
        <v>18020</v>
      </c>
      <c r="R284" s="3">
        <v>27560</v>
      </c>
      <c r="S284" s="3">
        <v>11660</v>
      </c>
      <c r="T284" s="3">
        <v>27560</v>
      </c>
      <c r="U284" s="3">
        <v>16960</v>
      </c>
      <c r="V284" s="3">
        <v>11660</v>
      </c>
      <c r="W284" s="3">
        <v>8480</v>
      </c>
      <c r="X284" s="3">
        <v>8480</v>
      </c>
      <c r="Y284" s="3">
        <v>8480</v>
      </c>
    </row>
    <row r="285" spans="1:25" x14ac:dyDescent="0.3">
      <c r="A285" s="3" t="s">
        <v>467</v>
      </c>
      <c r="B285" s="3">
        <v>51240</v>
      </c>
      <c r="C285" s="3">
        <v>39480</v>
      </c>
      <c r="D285" s="3">
        <v>39480</v>
      </c>
      <c r="E285" s="3">
        <v>39480</v>
      </c>
      <c r="F285" s="3">
        <v>39480</v>
      </c>
      <c r="G285" s="3">
        <v>39480</v>
      </c>
      <c r="H285" s="3">
        <v>39480</v>
      </c>
      <c r="I285" s="3">
        <v>39480</v>
      </c>
      <c r="J285" s="3">
        <v>29480</v>
      </c>
      <c r="K285" s="3">
        <v>39480</v>
      </c>
      <c r="L285" s="3">
        <v>29400</v>
      </c>
      <c r="M285" s="3">
        <v>26040</v>
      </c>
      <c r="N285" s="3">
        <v>24360</v>
      </c>
      <c r="O285" s="3">
        <v>21840</v>
      </c>
      <c r="P285" s="3">
        <v>20160</v>
      </c>
      <c r="Q285" s="3">
        <v>19320</v>
      </c>
      <c r="R285" s="3">
        <v>26040</v>
      </c>
      <c r="S285" s="3">
        <v>38640</v>
      </c>
      <c r="T285" s="3">
        <v>38640</v>
      </c>
      <c r="U285" s="3">
        <v>38640</v>
      </c>
      <c r="V285" s="3">
        <v>38640</v>
      </c>
      <c r="W285" s="3">
        <v>9240</v>
      </c>
      <c r="X285" s="3">
        <v>9240</v>
      </c>
      <c r="Y285" s="3">
        <v>9240</v>
      </c>
    </row>
    <row r="286" spans="1:25" x14ac:dyDescent="0.3">
      <c r="A286" s="3" t="s">
        <v>468</v>
      </c>
      <c r="B286" s="3">
        <v>41820</v>
      </c>
      <c r="C286" s="3">
        <v>41820</v>
      </c>
      <c r="D286" s="3">
        <v>41820</v>
      </c>
      <c r="E286" s="3">
        <v>41820</v>
      </c>
      <c r="F286" s="3">
        <v>41820</v>
      </c>
      <c r="G286" s="3">
        <v>41820</v>
      </c>
      <c r="H286" s="3">
        <v>41820</v>
      </c>
      <c r="I286" s="3">
        <v>41820</v>
      </c>
      <c r="J286" s="3">
        <v>41820</v>
      </c>
      <c r="K286" s="3">
        <v>41820</v>
      </c>
      <c r="L286" s="3">
        <v>29580</v>
      </c>
      <c r="M286" s="3">
        <v>31620</v>
      </c>
      <c r="N286" s="3">
        <v>31620</v>
      </c>
      <c r="O286" s="3">
        <v>31620</v>
      </c>
      <c r="P286" s="3">
        <v>26520</v>
      </c>
      <c r="Q286" s="3">
        <v>23460</v>
      </c>
      <c r="R286" s="3">
        <v>26520</v>
      </c>
      <c r="S286" s="3">
        <v>26520</v>
      </c>
      <c r="T286" s="3">
        <v>39780</v>
      </c>
      <c r="U286" s="3">
        <v>36720</v>
      </c>
      <c r="V286" s="3">
        <v>26520</v>
      </c>
      <c r="W286" s="3">
        <v>15300</v>
      </c>
      <c r="X286" s="3">
        <v>15300</v>
      </c>
      <c r="Y286" s="3">
        <v>12240</v>
      </c>
    </row>
    <row r="287" spans="1:25" x14ac:dyDescent="0.3">
      <c r="A287" s="3" t="s">
        <v>469</v>
      </c>
      <c r="B287" s="3">
        <v>51504</v>
      </c>
      <c r="C287" s="3">
        <v>40848</v>
      </c>
      <c r="D287" s="3">
        <v>40848</v>
      </c>
      <c r="E287" s="3">
        <v>40848</v>
      </c>
      <c r="F287" s="3">
        <v>40848</v>
      </c>
      <c r="G287" s="3">
        <v>40848</v>
      </c>
      <c r="H287" s="3">
        <v>40848</v>
      </c>
      <c r="I287" s="3">
        <v>40848</v>
      </c>
      <c r="J287" s="3">
        <v>51504</v>
      </c>
      <c r="K287" s="3">
        <v>40848</v>
      </c>
      <c r="L287" s="3">
        <v>29304</v>
      </c>
      <c r="M287" s="3">
        <v>27528</v>
      </c>
      <c r="N287" s="3">
        <v>23088</v>
      </c>
      <c r="O287" s="3">
        <v>21312</v>
      </c>
      <c r="P287" s="3">
        <v>20424</v>
      </c>
      <c r="Q287" s="3">
        <v>18648</v>
      </c>
      <c r="R287" s="3">
        <v>25752</v>
      </c>
      <c r="S287" s="3">
        <v>25752</v>
      </c>
      <c r="T287" s="3">
        <v>40848</v>
      </c>
      <c r="U287" s="3">
        <v>33744</v>
      </c>
      <c r="V287" s="3">
        <v>25752</v>
      </c>
      <c r="W287" s="3">
        <v>8880</v>
      </c>
      <c r="X287" s="3">
        <v>8880</v>
      </c>
      <c r="Y287" s="3">
        <v>8880</v>
      </c>
    </row>
    <row r="288" spans="1:25" x14ac:dyDescent="0.3">
      <c r="A288" s="3" t="s">
        <v>470</v>
      </c>
      <c r="B288" s="3">
        <v>9380</v>
      </c>
      <c r="C288" s="3">
        <v>9380</v>
      </c>
      <c r="D288" s="3">
        <v>58960</v>
      </c>
      <c r="E288" s="3">
        <v>9380</v>
      </c>
      <c r="F288" s="3">
        <v>9380</v>
      </c>
      <c r="G288" s="3">
        <v>58960</v>
      </c>
      <c r="H288" s="3">
        <v>9380</v>
      </c>
      <c r="I288" s="3">
        <v>9380</v>
      </c>
      <c r="J288" s="3">
        <v>9380</v>
      </c>
      <c r="K288" s="3">
        <v>9380</v>
      </c>
      <c r="L288" s="3">
        <v>2680</v>
      </c>
      <c r="M288" s="3">
        <v>2680</v>
      </c>
      <c r="N288" s="3">
        <v>2680</v>
      </c>
      <c r="O288" s="3">
        <v>2680</v>
      </c>
      <c r="P288" s="3">
        <v>2680</v>
      </c>
      <c r="Q288" s="3">
        <v>2680</v>
      </c>
      <c r="R288" s="3">
        <v>2680</v>
      </c>
      <c r="S288" s="3">
        <v>2680</v>
      </c>
      <c r="T288" s="3">
        <v>2680</v>
      </c>
      <c r="U288" s="3">
        <v>2680</v>
      </c>
      <c r="V288" s="3">
        <v>2680</v>
      </c>
      <c r="W288" s="3">
        <v>2680</v>
      </c>
      <c r="X288" s="3">
        <v>2680</v>
      </c>
      <c r="Y288" s="3">
        <v>2680</v>
      </c>
    </row>
    <row r="289" spans="1:25" x14ac:dyDescent="0.3">
      <c r="A289" s="3" t="s">
        <v>471</v>
      </c>
      <c r="B289" s="3">
        <v>38540</v>
      </c>
      <c r="C289" s="3">
        <v>38540</v>
      </c>
      <c r="D289" s="3">
        <v>38540</v>
      </c>
      <c r="E289" s="3">
        <v>38540</v>
      </c>
      <c r="F289" s="3">
        <v>47940</v>
      </c>
      <c r="G289" s="3">
        <v>38540</v>
      </c>
      <c r="H289" s="3">
        <v>47940</v>
      </c>
      <c r="I289" s="3">
        <v>38540</v>
      </c>
      <c r="J289" s="3">
        <v>38540</v>
      </c>
      <c r="K289" s="3">
        <v>38540</v>
      </c>
      <c r="L289" s="3">
        <v>29140</v>
      </c>
      <c r="M289" s="3">
        <v>19740</v>
      </c>
      <c r="N289" s="3">
        <v>23500</v>
      </c>
      <c r="O289" s="3">
        <v>22560</v>
      </c>
      <c r="P289" s="3">
        <v>21620</v>
      </c>
      <c r="Q289" s="3">
        <v>18800</v>
      </c>
      <c r="R289" s="3">
        <v>2440</v>
      </c>
      <c r="S289" s="3">
        <v>2440</v>
      </c>
      <c r="T289" s="3">
        <v>38540</v>
      </c>
      <c r="U289" s="3">
        <v>34780</v>
      </c>
      <c r="V289" s="3">
        <v>2440</v>
      </c>
      <c r="W289" s="3">
        <v>9400</v>
      </c>
      <c r="X289" s="3">
        <v>9400</v>
      </c>
      <c r="Y289" s="3">
        <v>9400</v>
      </c>
    </row>
    <row r="290" spans="1:25" x14ac:dyDescent="0.3">
      <c r="A290" s="3" t="s">
        <v>472</v>
      </c>
      <c r="B290" s="3">
        <v>38540</v>
      </c>
      <c r="C290" s="3">
        <v>38540</v>
      </c>
      <c r="D290" s="3">
        <v>38540</v>
      </c>
      <c r="E290" s="3">
        <v>38540</v>
      </c>
      <c r="F290" s="3">
        <v>47940</v>
      </c>
      <c r="G290" s="3">
        <v>38540</v>
      </c>
      <c r="H290" s="3">
        <v>47940</v>
      </c>
      <c r="I290" s="3">
        <v>38540</v>
      </c>
      <c r="J290" s="3">
        <v>38976</v>
      </c>
      <c r="K290" s="3">
        <v>38976</v>
      </c>
      <c r="L290" s="3">
        <v>29232</v>
      </c>
      <c r="M290" s="3">
        <v>17052</v>
      </c>
      <c r="N290" s="3">
        <v>17052</v>
      </c>
      <c r="O290" s="3">
        <v>21112</v>
      </c>
      <c r="P290" s="3">
        <v>20300</v>
      </c>
      <c r="Q290" s="3">
        <v>18676</v>
      </c>
      <c r="R290" s="3">
        <v>41412</v>
      </c>
      <c r="S290" s="3">
        <v>23548</v>
      </c>
      <c r="T290" s="3">
        <v>38164</v>
      </c>
      <c r="U290" s="3">
        <v>34916</v>
      </c>
      <c r="V290" s="3">
        <v>23548</v>
      </c>
      <c r="W290" s="3">
        <v>9744</v>
      </c>
      <c r="X290" s="3">
        <v>9744</v>
      </c>
      <c r="Y290" s="3">
        <v>9744</v>
      </c>
    </row>
    <row r="291" spans="1:25" x14ac:dyDescent="0.3">
      <c r="A291" s="3" t="s">
        <v>473</v>
      </c>
      <c r="B291" s="3">
        <v>38976</v>
      </c>
      <c r="C291" s="3">
        <v>51156</v>
      </c>
      <c r="D291" s="3">
        <v>38976</v>
      </c>
      <c r="E291" s="3">
        <v>38976</v>
      </c>
      <c r="F291" s="3">
        <v>38976</v>
      </c>
      <c r="G291" s="3">
        <v>51156</v>
      </c>
      <c r="H291" s="3">
        <v>38976</v>
      </c>
      <c r="I291" s="3">
        <v>38976</v>
      </c>
      <c r="J291" s="3">
        <v>60168</v>
      </c>
      <c r="K291" s="3">
        <v>9156</v>
      </c>
      <c r="L291" s="3">
        <v>2616</v>
      </c>
      <c r="M291" s="3">
        <v>2616</v>
      </c>
      <c r="N291" s="3">
        <v>2616</v>
      </c>
      <c r="O291" s="3">
        <v>2616</v>
      </c>
      <c r="P291" s="3">
        <v>2616</v>
      </c>
      <c r="Q291" s="3">
        <v>2616</v>
      </c>
      <c r="R291" s="3">
        <v>60168</v>
      </c>
      <c r="S291" s="3">
        <v>2616</v>
      </c>
      <c r="T291" s="3">
        <v>2616</v>
      </c>
      <c r="U291" s="3">
        <v>2616</v>
      </c>
      <c r="V291" s="3">
        <v>2616</v>
      </c>
      <c r="W291" s="3">
        <v>2616</v>
      </c>
      <c r="X291" s="3">
        <v>2616</v>
      </c>
      <c r="Y291" s="3">
        <v>2616</v>
      </c>
    </row>
    <row r="292" spans="1:25" x14ac:dyDescent="0.3">
      <c r="A292" s="3" t="s">
        <v>474</v>
      </c>
      <c r="B292" s="3">
        <v>9156</v>
      </c>
      <c r="C292" s="3">
        <v>9156</v>
      </c>
      <c r="D292" s="3">
        <v>9156</v>
      </c>
      <c r="E292" s="3">
        <v>60168</v>
      </c>
      <c r="F292" s="3">
        <v>9156</v>
      </c>
      <c r="G292" s="3">
        <v>9156</v>
      </c>
      <c r="H292" s="3">
        <v>60168</v>
      </c>
      <c r="I292" s="3">
        <v>9156</v>
      </c>
      <c r="J292" s="3">
        <v>37556</v>
      </c>
      <c r="K292" s="3">
        <v>46716</v>
      </c>
      <c r="L292" s="3">
        <v>28396</v>
      </c>
      <c r="M292" s="3">
        <v>37556</v>
      </c>
      <c r="N292" s="3">
        <v>23816</v>
      </c>
      <c r="O292" s="3">
        <v>21068</v>
      </c>
      <c r="P292" s="3">
        <v>21068</v>
      </c>
      <c r="Q292" s="3">
        <v>17404</v>
      </c>
      <c r="R292" s="3">
        <v>23816</v>
      </c>
      <c r="S292" s="3">
        <v>23816</v>
      </c>
      <c r="T292" s="3">
        <v>37556</v>
      </c>
      <c r="U292" s="3">
        <v>35724</v>
      </c>
      <c r="V292" s="3">
        <v>23816</v>
      </c>
      <c r="W292" s="3">
        <v>9160</v>
      </c>
      <c r="X292" s="3">
        <v>9160</v>
      </c>
      <c r="Y292" s="3">
        <v>9160</v>
      </c>
    </row>
    <row r="293" spans="1:25" x14ac:dyDescent="0.3">
      <c r="A293" s="3" t="s">
        <v>475</v>
      </c>
      <c r="B293" s="3">
        <v>36036</v>
      </c>
      <c r="C293" s="3">
        <v>36036</v>
      </c>
      <c r="D293" s="3">
        <v>36036</v>
      </c>
      <c r="E293" s="3">
        <v>36036</v>
      </c>
      <c r="F293" s="3">
        <v>36036</v>
      </c>
      <c r="G293" s="3">
        <v>51744</v>
      </c>
      <c r="H293" s="3">
        <v>36036</v>
      </c>
      <c r="I293" s="3">
        <v>47124</v>
      </c>
      <c r="J293" s="3">
        <v>51744</v>
      </c>
      <c r="K293" s="3">
        <v>47124</v>
      </c>
      <c r="L293" s="3">
        <v>28644</v>
      </c>
      <c r="M293" s="3">
        <v>34188</v>
      </c>
      <c r="N293" s="3">
        <v>24024</v>
      </c>
      <c r="O293" s="3">
        <v>28644</v>
      </c>
      <c r="P293" s="3">
        <v>20328</v>
      </c>
      <c r="Q293" s="3">
        <v>18480</v>
      </c>
      <c r="R293" s="3">
        <v>24024</v>
      </c>
      <c r="S293" s="3">
        <v>24024</v>
      </c>
      <c r="T293" s="3">
        <v>37884</v>
      </c>
      <c r="U293" s="3">
        <v>36036</v>
      </c>
      <c r="V293" s="3">
        <v>24024</v>
      </c>
      <c r="W293" s="3">
        <v>9240</v>
      </c>
      <c r="X293" s="3">
        <v>9240</v>
      </c>
      <c r="Y293" s="3">
        <v>9240</v>
      </c>
    </row>
    <row r="294" spans="1:25" x14ac:dyDescent="0.3">
      <c r="A294" s="3" t="s">
        <v>476</v>
      </c>
      <c r="B294" s="3">
        <v>38556</v>
      </c>
      <c r="C294" s="3">
        <v>38556</v>
      </c>
      <c r="D294" s="3">
        <v>38556</v>
      </c>
      <c r="E294" s="3">
        <v>51408</v>
      </c>
      <c r="F294" s="3">
        <v>38556</v>
      </c>
      <c r="G294" s="3">
        <v>38556</v>
      </c>
      <c r="H294" s="3">
        <v>38556</v>
      </c>
      <c r="I294" s="3">
        <v>38556</v>
      </c>
      <c r="J294" s="3">
        <v>38556</v>
      </c>
      <c r="K294" s="3">
        <v>38556</v>
      </c>
      <c r="L294" s="3">
        <v>42336</v>
      </c>
      <c r="M294" s="3">
        <v>27972</v>
      </c>
      <c r="N294" s="3">
        <v>23436</v>
      </c>
      <c r="O294" s="3">
        <v>19656</v>
      </c>
      <c r="P294" s="3">
        <v>27216</v>
      </c>
      <c r="Q294" s="3">
        <v>17388</v>
      </c>
      <c r="R294" s="3">
        <v>27216</v>
      </c>
      <c r="S294" s="3">
        <v>23436</v>
      </c>
      <c r="T294" s="3">
        <v>38556</v>
      </c>
      <c r="U294" s="3">
        <v>34776</v>
      </c>
      <c r="V294" s="3">
        <v>23436</v>
      </c>
      <c r="W294" s="3">
        <v>9072</v>
      </c>
      <c r="X294" s="3">
        <v>9072</v>
      </c>
      <c r="Y294" s="3">
        <v>9072</v>
      </c>
    </row>
  </sheetData>
  <sortState xmlns:xlrd2="http://schemas.microsoft.com/office/spreadsheetml/2017/richdata2" ref="B210:G221">
    <sortCondition descending="1" ref="D210:D221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E498C-595F-4738-A301-84524253C72B}">
  <sheetPr>
    <tabColor theme="9" tint="-0.249977111117893"/>
  </sheetPr>
  <dimension ref="A1:Y293"/>
  <sheetViews>
    <sheetView topLeftCell="A64" zoomScale="70" zoomScaleNormal="70" workbookViewId="0">
      <selection activeCell="K93" sqref="K93"/>
    </sheetView>
  </sheetViews>
  <sheetFormatPr defaultColWidth="9" defaultRowHeight="16.5" x14ac:dyDescent="0.3"/>
  <cols>
    <col min="1" max="1" width="12.75" style="3" customWidth="1"/>
    <col min="2" max="2" width="14.625" style="3" customWidth="1"/>
    <col min="3" max="5" width="9" style="3"/>
    <col min="6" max="6" width="12.375" style="3" customWidth="1"/>
    <col min="7" max="7" width="23" style="3" customWidth="1"/>
    <col min="8" max="8" width="14.75" style="3" customWidth="1"/>
    <col min="9" max="10" width="9" style="3"/>
    <col min="11" max="11" width="17.625" style="3" customWidth="1"/>
    <col min="12" max="12" width="11.25" style="3" customWidth="1"/>
    <col min="13" max="13" width="12.375" style="3" customWidth="1"/>
    <col min="14" max="14" width="10.375" style="3" customWidth="1"/>
    <col min="15" max="15" width="15.875" style="3" customWidth="1"/>
    <col min="16" max="20" width="9" style="3"/>
    <col min="21" max="21" width="13.375" style="3" customWidth="1"/>
    <col min="22" max="22" width="13.625" style="3" customWidth="1"/>
    <col min="23" max="23" width="10.625" style="3" customWidth="1"/>
    <col min="24" max="24" width="10.75" style="3" customWidth="1"/>
    <col min="25" max="16384" width="9" style="3"/>
  </cols>
  <sheetData>
    <row r="1" spans="1:13" x14ac:dyDescent="0.3">
      <c r="A1" s="5" t="s">
        <v>18</v>
      </c>
      <c r="B1" s="5" t="s">
        <v>112</v>
      </c>
      <c r="C1" s="5" t="s">
        <v>113</v>
      </c>
      <c r="D1" s="5" t="s">
        <v>114</v>
      </c>
      <c r="E1" s="5" t="s">
        <v>832</v>
      </c>
      <c r="F1" s="5" t="s">
        <v>115</v>
      </c>
      <c r="G1" s="5" t="s">
        <v>116</v>
      </c>
      <c r="I1" s="3" t="s">
        <v>1112</v>
      </c>
      <c r="J1" s="5" t="s">
        <v>43</v>
      </c>
      <c r="K1" s="5" t="s">
        <v>833</v>
      </c>
      <c r="L1" s="5" t="s">
        <v>560</v>
      </c>
      <c r="M1" s="5" t="s">
        <v>831</v>
      </c>
    </row>
    <row r="2" spans="1:13" x14ac:dyDescent="0.3">
      <c r="A2" s="5" t="s">
        <v>884</v>
      </c>
      <c r="B2" s="5" t="s">
        <v>298</v>
      </c>
      <c r="C2" s="5" t="s">
        <v>1110</v>
      </c>
      <c r="D2" s="5">
        <v>2576</v>
      </c>
      <c r="E2" s="5" t="s">
        <v>56</v>
      </c>
      <c r="F2" s="5">
        <v>32000</v>
      </c>
      <c r="G2" s="5" t="s">
        <v>299</v>
      </c>
      <c r="I2" s="3" t="s">
        <v>844</v>
      </c>
      <c r="J2" s="3" t="s">
        <v>821</v>
      </c>
      <c r="K2" s="3" t="s">
        <v>556</v>
      </c>
      <c r="L2" s="3" t="s">
        <v>1116</v>
      </c>
      <c r="M2" s="3" t="s">
        <v>870</v>
      </c>
    </row>
    <row r="3" spans="1:13" x14ac:dyDescent="0.3">
      <c r="A3" s="5" t="s">
        <v>885</v>
      </c>
      <c r="B3" s="2" t="s">
        <v>1118</v>
      </c>
      <c r="C3" s="2" t="s">
        <v>1119</v>
      </c>
      <c r="D3" s="53">
        <v>2478</v>
      </c>
      <c r="E3" s="2"/>
      <c r="F3" s="2"/>
      <c r="G3" s="2" t="s">
        <v>1120</v>
      </c>
      <c r="I3" s="3" t="s">
        <v>845</v>
      </c>
      <c r="J3" s="3" t="s">
        <v>1121</v>
      </c>
      <c r="K3" s="3" t="s">
        <v>550</v>
      </c>
      <c r="L3" s="3" t="s">
        <v>1116</v>
      </c>
      <c r="M3" s="3" t="s">
        <v>1122</v>
      </c>
    </row>
    <row r="4" spans="1:13" x14ac:dyDescent="0.3">
      <c r="A4" s="5" t="s">
        <v>1104</v>
      </c>
      <c r="B4" s="5" t="s">
        <v>4</v>
      </c>
      <c r="C4" s="5" t="s">
        <v>1116</v>
      </c>
      <c r="D4" s="5">
        <v>1504</v>
      </c>
      <c r="E4" s="5"/>
      <c r="F4" s="5"/>
      <c r="G4" s="5" t="s">
        <v>15</v>
      </c>
      <c r="I4" s="3" t="s">
        <v>846</v>
      </c>
      <c r="J4" s="3" t="s">
        <v>823</v>
      </c>
      <c r="K4" s="3" t="s">
        <v>549</v>
      </c>
      <c r="L4" s="3" t="s">
        <v>1116</v>
      </c>
      <c r="M4" s="3" t="s">
        <v>871</v>
      </c>
    </row>
    <row r="5" spans="1:13" x14ac:dyDescent="0.3">
      <c r="A5" s="5" t="s">
        <v>1105</v>
      </c>
      <c r="B5" s="5" t="s">
        <v>359</v>
      </c>
      <c r="C5" s="5" t="s">
        <v>1116</v>
      </c>
      <c r="D5" s="5">
        <v>1116</v>
      </c>
      <c r="E5" s="5"/>
      <c r="F5" s="5"/>
      <c r="G5" s="5" t="s">
        <v>360</v>
      </c>
      <c r="I5" s="3" t="s">
        <v>847</v>
      </c>
      <c r="J5" s="3" t="s">
        <v>822</v>
      </c>
      <c r="K5" s="3" t="s">
        <v>557</v>
      </c>
      <c r="L5" s="3" t="s">
        <v>1110</v>
      </c>
      <c r="M5" s="3" t="s">
        <v>869</v>
      </c>
    </row>
    <row r="6" spans="1:13" x14ac:dyDescent="0.3">
      <c r="A6" s="5" t="s">
        <v>1106</v>
      </c>
      <c r="B6" s="5" t="s">
        <v>6</v>
      </c>
      <c r="C6" s="5" t="s">
        <v>1116</v>
      </c>
      <c r="D6" s="5">
        <v>852</v>
      </c>
      <c r="E6" s="5"/>
      <c r="F6" s="5"/>
      <c r="G6" s="5"/>
      <c r="I6" s="3" t="s">
        <v>848</v>
      </c>
      <c r="J6" s="3" t="s">
        <v>825</v>
      </c>
      <c r="K6" s="3" t="s">
        <v>554</v>
      </c>
      <c r="L6" s="3" t="s">
        <v>1116</v>
      </c>
      <c r="M6" s="3" t="s">
        <v>873</v>
      </c>
    </row>
    <row r="7" spans="1:13" x14ac:dyDescent="0.3">
      <c r="A7" s="5" t="s">
        <v>1107</v>
      </c>
      <c r="B7" s="5" t="s">
        <v>7</v>
      </c>
      <c r="C7" s="5" t="s">
        <v>1116</v>
      </c>
      <c r="D7" s="5">
        <v>696</v>
      </c>
      <c r="E7" s="5"/>
      <c r="F7" s="5"/>
      <c r="G7" s="5" t="s">
        <v>17</v>
      </c>
      <c r="I7" s="3" t="s">
        <v>849</v>
      </c>
      <c r="J7" s="3" t="s">
        <v>824</v>
      </c>
      <c r="K7" s="3" t="s">
        <v>556</v>
      </c>
      <c r="L7" s="3" t="s">
        <v>1110</v>
      </c>
      <c r="M7" s="3" t="s">
        <v>872</v>
      </c>
    </row>
    <row r="8" spans="1:13" x14ac:dyDescent="0.3">
      <c r="A8" s="5" t="s">
        <v>1108</v>
      </c>
      <c r="B8" s="5" t="s">
        <v>8</v>
      </c>
      <c r="C8" s="5" t="s">
        <v>1116</v>
      </c>
      <c r="D8" s="5">
        <v>576</v>
      </c>
      <c r="E8" s="5"/>
      <c r="F8" s="5"/>
      <c r="G8" s="5"/>
      <c r="I8" s="3" t="s">
        <v>850</v>
      </c>
      <c r="J8" s="3" t="s">
        <v>866</v>
      </c>
      <c r="K8" s="3" t="s">
        <v>100</v>
      </c>
      <c r="L8" s="3" t="s">
        <v>1116</v>
      </c>
      <c r="M8" s="3" t="s">
        <v>880</v>
      </c>
    </row>
    <row r="9" spans="1:13" x14ac:dyDescent="0.3">
      <c r="A9" s="5" t="s">
        <v>891</v>
      </c>
      <c r="B9" s="5" t="s">
        <v>9</v>
      </c>
      <c r="C9" s="5" t="s">
        <v>1116</v>
      </c>
      <c r="D9" s="5">
        <v>564</v>
      </c>
      <c r="E9" s="5"/>
      <c r="F9" s="5"/>
      <c r="G9" s="5"/>
      <c r="I9" s="3" t="s">
        <v>851</v>
      </c>
      <c r="J9" s="3" t="s">
        <v>829</v>
      </c>
      <c r="K9" s="3" t="s">
        <v>549</v>
      </c>
      <c r="L9" s="3" t="s">
        <v>1116</v>
      </c>
      <c r="M9" s="3" t="s">
        <v>876</v>
      </c>
    </row>
    <row r="10" spans="1:13" x14ac:dyDescent="0.3">
      <c r="A10" s="5" t="s">
        <v>892</v>
      </c>
      <c r="B10" s="5"/>
      <c r="C10" s="5"/>
      <c r="D10" s="5"/>
      <c r="E10" s="5"/>
      <c r="F10" s="5"/>
      <c r="G10" s="5"/>
      <c r="I10" s="3" t="s">
        <v>852</v>
      </c>
      <c r="J10" s="3" t="s">
        <v>854</v>
      </c>
      <c r="K10" s="3" t="s">
        <v>550</v>
      </c>
      <c r="L10" s="3" t="s">
        <v>1116</v>
      </c>
      <c r="M10" s="3" t="s">
        <v>879</v>
      </c>
    </row>
    <row r="11" spans="1:13" x14ac:dyDescent="0.3">
      <c r="A11" s="5" t="s">
        <v>893</v>
      </c>
      <c r="B11" s="5"/>
      <c r="C11" s="5"/>
      <c r="D11" s="5"/>
      <c r="E11" s="5"/>
      <c r="F11" s="5"/>
      <c r="G11" s="5"/>
      <c r="I11" s="3" t="s">
        <v>853</v>
      </c>
      <c r="J11" s="3" t="s">
        <v>830</v>
      </c>
      <c r="K11" s="3" t="s">
        <v>546</v>
      </c>
      <c r="L11" s="3" t="s">
        <v>1110</v>
      </c>
      <c r="M11" s="3" t="s">
        <v>877</v>
      </c>
    </row>
    <row r="12" spans="1:13" x14ac:dyDescent="0.3">
      <c r="A12" s="5" t="s">
        <v>894</v>
      </c>
      <c r="B12" s="5"/>
      <c r="C12" s="5"/>
      <c r="D12" s="5"/>
      <c r="E12" s="5"/>
      <c r="F12" s="5"/>
      <c r="G12" s="5"/>
    </row>
    <row r="13" spans="1:13" x14ac:dyDescent="0.3">
      <c r="A13" s="5" t="s">
        <v>1124</v>
      </c>
      <c r="B13" s="5"/>
      <c r="C13" s="5"/>
      <c r="D13" s="5"/>
      <c r="E13" s="5"/>
      <c r="F13" s="5"/>
      <c r="G13" s="5"/>
    </row>
    <row r="14" spans="1:13" x14ac:dyDescent="0.3">
      <c r="A14" s="5" t="s">
        <v>18</v>
      </c>
      <c r="B14" s="5" t="s">
        <v>112</v>
      </c>
      <c r="C14" s="5" t="s">
        <v>113</v>
      </c>
      <c r="D14" s="5" t="s">
        <v>114</v>
      </c>
      <c r="E14" s="5" t="s">
        <v>832</v>
      </c>
      <c r="F14" s="5" t="s">
        <v>115</v>
      </c>
      <c r="G14" s="5" t="s">
        <v>116</v>
      </c>
    </row>
    <row r="15" spans="1:13" x14ac:dyDescent="0.3">
      <c r="A15" s="5" t="s">
        <v>895</v>
      </c>
      <c r="B15" s="5" t="s">
        <v>19</v>
      </c>
      <c r="C15" s="5" t="s">
        <v>1114</v>
      </c>
      <c r="D15" s="5">
        <v>3370</v>
      </c>
      <c r="E15" s="6"/>
      <c r="F15" s="5">
        <v>31000</v>
      </c>
      <c r="G15" s="5" t="s">
        <v>28</v>
      </c>
    </row>
    <row r="16" spans="1:13" x14ac:dyDescent="0.3">
      <c r="A16" s="5" t="s">
        <v>896</v>
      </c>
      <c r="B16" s="5" t="s">
        <v>23</v>
      </c>
      <c r="C16" s="5" t="s">
        <v>1114</v>
      </c>
      <c r="D16" s="5">
        <v>896</v>
      </c>
      <c r="E16" s="6"/>
      <c r="F16" s="5"/>
      <c r="G16" s="5" t="s">
        <v>15</v>
      </c>
    </row>
    <row r="17" spans="1:7" x14ac:dyDescent="0.3">
      <c r="A17" s="5" t="s">
        <v>897</v>
      </c>
      <c r="B17" s="5" t="s">
        <v>25</v>
      </c>
      <c r="C17" s="5" t="s">
        <v>1116</v>
      </c>
      <c r="D17" s="5">
        <v>768</v>
      </c>
      <c r="E17" s="6"/>
      <c r="F17" s="5"/>
      <c r="G17" s="5" t="s">
        <v>30</v>
      </c>
    </row>
    <row r="18" spans="1:7" x14ac:dyDescent="0.3">
      <c r="A18" s="5" t="s">
        <v>898</v>
      </c>
      <c r="B18" s="5" t="s">
        <v>26</v>
      </c>
      <c r="C18" s="5" t="s">
        <v>1114</v>
      </c>
      <c r="D18" s="5">
        <v>712</v>
      </c>
      <c r="E18" s="6"/>
      <c r="F18" s="5"/>
      <c r="G18" s="5" t="s">
        <v>31</v>
      </c>
    </row>
    <row r="19" spans="1:7" x14ac:dyDescent="0.3">
      <c r="A19" s="5" t="s">
        <v>899</v>
      </c>
      <c r="B19" s="5" t="s">
        <v>24</v>
      </c>
      <c r="C19" s="5" t="s">
        <v>1116</v>
      </c>
      <c r="D19" s="5">
        <v>572</v>
      </c>
      <c r="E19" s="6"/>
      <c r="F19" s="5"/>
      <c r="G19" s="5"/>
    </row>
    <row r="20" spans="1:7" x14ac:dyDescent="0.3">
      <c r="A20" s="5" t="s">
        <v>900</v>
      </c>
      <c r="B20" s="5" t="s">
        <v>27</v>
      </c>
      <c r="C20" s="5" t="s">
        <v>1116</v>
      </c>
      <c r="D20" s="5">
        <v>456</v>
      </c>
      <c r="E20" s="6"/>
      <c r="F20" s="5"/>
      <c r="G20" s="5"/>
    </row>
    <row r="21" spans="1:7" x14ac:dyDescent="0.3">
      <c r="A21" s="5" t="s">
        <v>901</v>
      </c>
      <c r="B21" s="5"/>
      <c r="C21" s="5"/>
      <c r="D21" s="5"/>
      <c r="E21" s="5"/>
      <c r="F21" s="5"/>
      <c r="G21" s="5"/>
    </row>
    <row r="22" spans="1:7" x14ac:dyDescent="0.3">
      <c r="A22" s="5" t="s">
        <v>902</v>
      </c>
      <c r="B22" s="5"/>
      <c r="C22" s="5"/>
      <c r="D22" s="5"/>
      <c r="E22" s="5"/>
      <c r="F22" s="5"/>
      <c r="G22" s="5"/>
    </row>
    <row r="23" spans="1:7" x14ac:dyDescent="0.3">
      <c r="A23" s="5" t="s">
        <v>903</v>
      </c>
      <c r="B23" s="5"/>
      <c r="C23" s="5"/>
      <c r="D23" s="5"/>
      <c r="E23" s="5"/>
      <c r="F23" s="5"/>
      <c r="G23" s="5"/>
    </row>
    <row r="24" spans="1:7" x14ac:dyDescent="0.3">
      <c r="A24" s="5" t="s">
        <v>904</v>
      </c>
      <c r="B24" s="5"/>
      <c r="C24" s="5"/>
      <c r="D24" s="5"/>
      <c r="E24" s="5"/>
      <c r="F24" s="5"/>
      <c r="G24" s="5"/>
    </row>
    <row r="25" spans="1:7" x14ac:dyDescent="0.3">
      <c r="A25" s="5" t="s">
        <v>905</v>
      </c>
      <c r="B25" s="5"/>
      <c r="C25" s="5"/>
      <c r="D25" s="5"/>
      <c r="E25" s="5"/>
      <c r="F25" s="5"/>
      <c r="G25" s="5"/>
    </row>
    <row r="26" spans="1:7" x14ac:dyDescent="0.3">
      <c r="A26" s="5" t="s">
        <v>1125</v>
      </c>
      <c r="B26" s="5"/>
      <c r="C26" s="5"/>
      <c r="D26" s="5"/>
      <c r="E26" s="5"/>
      <c r="F26" s="5"/>
      <c r="G26" s="5"/>
    </row>
    <row r="27" spans="1:7" x14ac:dyDescent="0.3">
      <c r="A27" s="5" t="s">
        <v>18</v>
      </c>
      <c r="B27" s="5" t="s">
        <v>112</v>
      </c>
      <c r="C27" s="5" t="s">
        <v>113</v>
      </c>
      <c r="D27" s="5" t="s">
        <v>114</v>
      </c>
      <c r="E27" s="5" t="s">
        <v>832</v>
      </c>
      <c r="F27" s="5" t="s">
        <v>115</v>
      </c>
      <c r="G27" s="5" t="s">
        <v>116</v>
      </c>
    </row>
    <row r="28" spans="1:7" x14ac:dyDescent="0.3">
      <c r="A28" s="5" t="s">
        <v>906</v>
      </c>
      <c r="B28" s="5" t="s">
        <v>37</v>
      </c>
      <c r="C28" s="5" t="s">
        <v>1110</v>
      </c>
      <c r="D28" s="5">
        <v>992</v>
      </c>
      <c r="E28" s="5"/>
      <c r="F28" s="5"/>
      <c r="G28" s="5" t="s">
        <v>361</v>
      </c>
    </row>
    <row r="29" spans="1:7" x14ac:dyDescent="0.3">
      <c r="A29" s="5" t="s">
        <v>907</v>
      </c>
      <c r="B29" s="5" t="s">
        <v>362</v>
      </c>
      <c r="C29" s="5" t="s">
        <v>1110</v>
      </c>
      <c r="D29" s="5">
        <v>952</v>
      </c>
      <c r="E29" s="5" t="s">
        <v>80</v>
      </c>
      <c r="F29" s="5"/>
      <c r="G29" s="5" t="s">
        <v>318</v>
      </c>
    </row>
    <row r="30" spans="1:7" x14ac:dyDescent="0.3">
      <c r="A30" s="5" t="s">
        <v>908</v>
      </c>
      <c r="B30" s="5" t="s">
        <v>313</v>
      </c>
      <c r="C30" s="5" t="s">
        <v>1110</v>
      </c>
      <c r="D30" s="5">
        <v>944</v>
      </c>
      <c r="E30" s="5" t="s">
        <v>56</v>
      </c>
      <c r="F30" s="5"/>
      <c r="G30" s="5" t="s">
        <v>299</v>
      </c>
    </row>
    <row r="31" spans="1:7" x14ac:dyDescent="0.3">
      <c r="A31" s="5" t="s">
        <v>909</v>
      </c>
      <c r="B31" s="5" t="s">
        <v>315</v>
      </c>
      <c r="C31" s="5" t="s">
        <v>1110</v>
      </c>
      <c r="D31" s="5">
        <v>940</v>
      </c>
      <c r="E31" s="5" t="s">
        <v>32</v>
      </c>
      <c r="F31" s="5"/>
      <c r="G31" s="5"/>
    </row>
    <row r="32" spans="1:7" x14ac:dyDescent="0.3">
      <c r="A32" s="5" t="s">
        <v>910</v>
      </c>
      <c r="B32" s="5" t="s">
        <v>363</v>
      </c>
      <c r="C32" s="5" t="s">
        <v>1116</v>
      </c>
      <c r="D32" s="5">
        <v>908</v>
      </c>
      <c r="E32" s="5"/>
      <c r="F32" s="5"/>
      <c r="G32" s="5"/>
    </row>
    <row r="33" spans="1:7" x14ac:dyDescent="0.3">
      <c r="A33" s="5" t="s">
        <v>911</v>
      </c>
      <c r="B33" s="5" t="s">
        <v>38</v>
      </c>
      <c r="C33" s="5" t="s">
        <v>1116</v>
      </c>
      <c r="D33" s="5">
        <v>656</v>
      </c>
      <c r="E33" s="5"/>
      <c r="F33" s="5"/>
      <c r="G33" s="5" t="s">
        <v>309</v>
      </c>
    </row>
    <row r="34" spans="1:7" x14ac:dyDescent="0.3">
      <c r="A34" s="5" t="s">
        <v>912</v>
      </c>
      <c r="B34" s="5" t="s">
        <v>39</v>
      </c>
      <c r="C34" s="5" t="s">
        <v>1110</v>
      </c>
      <c r="D34" s="5">
        <v>552</v>
      </c>
      <c r="E34" s="5"/>
      <c r="F34" s="5"/>
      <c r="G34" s="5" t="s">
        <v>364</v>
      </c>
    </row>
    <row r="35" spans="1:7" x14ac:dyDescent="0.3">
      <c r="A35" s="5" t="s">
        <v>913</v>
      </c>
      <c r="B35" s="5" t="s">
        <v>40</v>
      </c>
      <c r="C35" s="5" t="s">
        <v>1110</v>
      </c>
      <c r="D35" s="5">
        <v>516</v>
      </c>
      <c r="E35" s="5"/>
      <c r="F35" s="5"/>
      <c r="G35" s="5" t="s">
        <v>365</v>
      </c>
    </row>
    <row r="36" spans="1:7" x14ac:dyDescent="0.3">
      <c r="A36" s="5" t="s">
        <v>914</v>
      </c>
      <c r="B36" s="5" t="s">
        <v>41</v>
      </c>
      <c r="C36" s="5" t="s">
        <v>1110</v>
      </c>
      <c r="D36" s="5">
        <v>512</v>
      </c>
      <c r="E36" s="5"/>
      <c r="F36" s="5"/>
      <c r="G36" s="5" t="s">
        <v>366</v>
      </c>
    </row>
    <row r="37" spans="1:7" x14ac:dyDescent="0.3">
      <c r="A37" s="5" t="s">
        <v>915</v>
      </c>
      <c r="B37" s="5"/>
      <c r="C37" s="5"/>
      <c r="D37" s="5"/>
      <c r="E37" s="5"/>
      <c r="F37" s="5"/>
      <c r="G37" s="5"/>
    </row>
    <row r="38" spans="1:7" x14ac:dyDescent="0.3">
      <c r="A38" s="5" t="s">
        <v>916</v>
      </c>
      <c r="B38" s="5"/>
      <c r="C38" s="5"/>
      <c r="D38" s="5"/>
      <c r="E38" s="5"/>
      <c r="F38" s="5"/>
      <c r="G38" s="5"/>
    </row>
    <row r="39" spans="1:7" x14ac:dyDescent="0.3">
      <c r="A39" s="5" t="s">
        <v>1126</v>
      </c>
      <c r="B39" s="5"/>
      <c r="C39" s="5"/>
      <c r="D39" s="5"/>
      <c r="E39" s="5"/>
      <c r="F39" s="5"/>
      <c r="G39" s="5"/>
    </row>
    <row r="40" spans="1:7" x14ac:dyDescent="0.3">
      <c r="A40" s="5" t="s">
        <v>18</v>
      </c>
      <c r="B40" s="5" t="s">
        <v>112</v>
      </c>
      <c r="C40" s="5" t="s">
        <v>113</v>
      </c>
      <c r="D40" s="5" t="s">
        <v>114</v>
      </c>
      <c r="E40" s="5" t="s">
        <v>832</v>
      </c>
      <c r="F40" s="5" t="s">
        <v>115</v>
      </c>
      <c r="G40" s="5" t="s">
        <v>116</v>
      </c>
    </row>
    <row r="41" spans="1:7" x14ac:dyDescent="0.3">
      <c r="A41" s="5" t="s">
        <v>917</v>
      </c>
      <c r="B41" s="5" t="s">
        <v>316</v>
      </c>
      <c r="C41" s="5" t="s">
        <v>1110</v>
      </c>
      <c r="D41" s="5">
        <v>3290</v>
      </c>
      <c r="E41" s="5" t="s">
        <v>56</v>
      </c>
      <c r="F41" s="5">
        <v>37000</v>
      </c>
      <c r="G41" s="5" t="s">
        <v>317</v>
      </c>
    </row>
    <row r="42" spans="1:7" x14ac:dyDescent="0.3">
      <c r="A42" s="5" t="s">
        <v>918</v>
      </c>
      <c r="B42" s="5" t="s">
        <v>367</v>
      </c>
      <c r="C42" s="5" t="s">
        <v>1110</v>
      </c>
      <c r="D42" s="5">
        <v>948</v>
      </c>
      <c r="E42" s="5"/>
      <c r="F42" s="5"/>
      <c r="G42" s="5" t="s">
        <v>234</v>
      </c>
    </row>
    <row r="43" spans="1:7" x14ac:dyDescent="0.3">
      <c r="A43" s="5" t="s">
        <v>919</v>
      </c>
      <c r="B43" s="5" t="s">
        <v>67</v>
      </c>
      <c r="C43" s="5" t="s">
        <v>1110</v>
      </c>
      <c r="D43" s="5">
        <v>792</v>
      </c>
      <c r="E43" s="5"/>
      <c r="F43" s="5"/>
      <c r="G43" s="5"/>
    </row>
    <row r="44" spans="1:7" x14ac:dyDescent="0.3">
      <c r="A44" s="5" t="s">
        <v>920</v>
      </c>
      <c r="B44" s="5" t="s">
        <v>68</v>
      </c>
      <c r="C44" s="5" t="s">
        <v>1110</v>
      </c>
      <c r="D44" s="5">
        <v>776</v>
      </c>
      <c r="E44" s="5"/>
      <c r="F44" s="5"/>
      <c r="G44" s="5" t="s">
        <v>368</v>
      </c>
    </row>
    <row r="45" spans="1:7" x14ac:dyDescent="0.3">
      <c r="A45" s="5" t="s">
        <v>921</v>
      </c>
      <c r="B45" s="5" t="s">
        <v>69</v>
      </c>
      <c r="C45" s="5" t="s">
        <v>1116</v>
      </c>
      <c r="D45" s="5">
        <v>752</v>
      </c>
      <c r="E45" s="5"/>
      <c r="F45" s="5"/>
      <c r="G45" s="5"/>
    </row>
    <row r="46" spans="1:7" x14ac:dyDescent="0.3">
      <c r="A46" s="5" t="s">
        <v>922</v>
      </c>
      <c r="B46" s="5" t="s">
        <v>369</v>
      </c>
      <c r="C46" s="5" t="s">
        <v>1116</v>
      </c>
      <c r="D46" s="5">
        <v>532</v>
      </c>
      <c r="E46" s="5"/>
      <c r="F46" s="5"/>
      <c r="G46" s="5"/>
    </row>
    <row r="47" spans="1:7" x14ac:dyDescent="0.3">
      <c r="A47" s="5" t="s">
        <v>923</v>
      </c>
      <c r="B47" s="5"/>
      <c r="C47" s="5"/>
      <c r="D47" s="5"/>
      <c r="E47" s="5"/>
      <c r="F47" s="5"/>
      <c r="G47" s="5"/>
    </row>
    <row r="48" spans="1:7" x14ac:dyDescent="0.3">
      <c r="A48" s="5" t="s">
        <v>924</v>
      </c>
      <c r="B48" s="5"/>
      <c r="C48" s="5"/>
      <c r="D48" s="5"/>
      <c r="E48" s="5"/>
      <c r="F48" s="5"/>
      <c r="G48" s="5"/>
    </row>
    <row r="49" spans="1:7" x14ac:dyDescent="0.3">
      <c r="A49" s="5" t="s">
        <v>925</v>
      </c>
      <c r="B49" s="5"/>
      <c r="C49" s="5"/>
      <c r="D49" s="5"/>
      <c r="E49" s="5"/>
      <c r="F49" s="5"/>
      <c r="G49" s="5"/>
    </row>
    <row r="50" spans="1:7" x14ac:dyDescent="0.3">
      <c r="A50" s="5" t="s">
        <v>926</v>
      </c>
      <c r="B50" s="5"/>
      <c r="C50" s="5"/>
      <c r="D50" s="5"/>
      <c r="E50" s="5"/>
      <c r="F50" s="5"/>
      <c r="G50" s="5"/>
    </row>
    <row r="51" spans="1:7" x14ac:dyDescent="0.3">
      <c r="A51" s="5" t="s">
        <v>927</v>
      </c>
      <c r="B51" s="5"/>
      <c r="C51" s="5"/>
      <c r="D51" s="5"/>
      <c r="E51" s="5"/>
      <c r="F51" s="5"/>
      <c r="G51" s="5"/>
    </row>
    <row r="52" spans="1:7" x14ac:dyDescent="0.3">
      <c r="A52" s="5" t="s">
        <v>1127</v>
      </c>
      <c r="B52" s="5"/>
      <c r="C52" s="5"/>
      <c r="D52" s="5"/>
      <c r="E52" s="5"/>
      <c r="F52" s="5"/>
      <c r="G52" s="5"/>
    </row>
    <row r="53" spans="1:7" x14ac:dyDescent="0.3">
      <c r="A53" s="5" t="s">
        <v>18</v>
      </c>
      <c r="B53" s="5" t="s">
        <v>112</v>
      </c>
      <c r="C53" s="5" t="s">
        <v>113</v>
      </c>
      <c r="D53" s="5" t="s">
        <v>114</v>
      </c>
      <c r="E53" s="5" t="s">
        <v>832</v>
      </c>
      <c r="F53" s="5" t="s">
        <v>115</v>
      </c>
      <c r="G53" s="5" t="s">
        <v>116</v>
      </c>
    </row>
    <row r="54" spans="1:7" x14ac:dyDescent="0.3">
      <c r="A54" s="5" t="s">
        <v>928</v>
      </c>
      <c r="B54" s="5" t="s">
        <v>75</v>
      </c>
      <c r="C54" s="5" t="s">
        <v>1110</v>
      </c>
      <c r="D54" s="5">
        <v>2164</v>
      </c>
      <c r="E54" s="5"/>
      <c r="F54" s="5"/>
      <c r="G54" s="5" t="s">
        <v>83</v>
      </c>
    </row>
    <row r="55" spans="1:7" x14ac:dyDescent="0.3">
      <c r="A55" s="5" t="s">
        <v>929</v>
      </c>
      <c r="B55" s="5" t="s">
        <v>370</v>
      </c>
      <c r="C55" s="5" t="s">
        <v>1110</v>
      </c>
      <c r="D55" s="5">
        <v>1790</v>
      </c>
      <c r="E55" s="5" t="s">
        <v>56</v>
      </c>
      <c r="F55" s="5"/>
      <c r="G55" s="5"/>
    </row>
    <row r="56" spans="1:7" x14ac:dyDescent="0.3">
      <c r="A56" s="5" t="s">
        <v>930</v>
      </c>
      <c r="B56" s="5" t="s">
        <v>119</v>
      </c>
      <c r="C56" s="5" t="s">
        <v>1110</v>
      </c>
      <c r="D56" s="5">
        <v>1056</v>
      </c>
      <c r="E56" s="5"/>
      <c r="F56" s="5"/>
      <c r="G56" s="5" t="s">
        <v>82</v>
      </c>
    </row>
    <row r="57" spans="1:7" x14ac:dyDescent="0.3">
      <c r="A57" s="5" t="s">
        <v>931</v>
      </c>
      <c r="B57" s="5" t="s">
        <v>321</v>
      </c>
      <c r="C57" s="5" t="s">
        <v>1110</v>
      </c>
      <c r="D57" s="5">
        <v>832</v>
      </c>
      <c r="E57" s="5"/>
      <c r="F57" s="5"/>
      <c r="G57" s="5" t="s">
        <v>322</v>
      </c>
    </row>
    <row r="58" spans="1:7" x14ac:dyDescent="0.3">
      <c r="A58" s="5" t="s">
        <v>932</v>
      </c>
      <c r="B58" s="5" t="s">
        <v>74</v>
      </c>
      <c r="C58" s="5" t="s">
        <v>1110</v>
      </c>
      <c r="D58" s="5">
        <v>672</v>
      </c>
      <c r="E58" s="5"/>
      <c r="F58" s="5"/>
      <c r="G58" s="5" t="s">
        <v>82</v>
      </c>
    </row>
    <row r="59" spans="1:7" x14ac:dyDescent="0.3">
      <c r="A59" s="5" t="s">
        <v>933</v>
      </c>
      <c r="B59" s="5" t="s">
        <v>323</v>
      </c>
      <c r="C59" s="5" t="s">
        <v>1110</v>
      </c>
      <c r="D59" s="5">
        <v>524</v>
      </c>
      <c r="E59" s="5"/>
      <c r="F59" s="5"/>
      <c r="G59" s="5" t="s">
        <v>234</v>
      </c>
    </row>
    <row r="60" spans="1:7" x14ac:dyDescent="0.3">
      <c r="A60" s="5" t="s">
        <v>934</v>
      </c>
      <c r="B60" s="5"/>
      <c r="C60" s="5"/>
      <c r="D60" s="5"/>
      <c r="E60" s="5"/>
      <c r="F60" s="5"/>
      <c r="G60" s="5"/>
    </row>
    <row r="61" spans="1:7" x14ac:dyDescent="0.3">
      <c r="A61" s="5" t="s">
        <v>935</v>
      </c>
      <c r="B61" s="5"/>
      <c r="C61" s="5"/>
      <c r="D61" s="5"/>
      <c r="E61" s="5"/>
      <c r="F61" s="5"/>
      <c r="G61" s="5"/>
    </row>
    <row r="62" spans="1:7" x14ac:dyDescent="0.3">
      <c r="A62" s="5" t="s">
        <v>936</v>
      </c>
      <c r="B62" s="5"/>
      <c r="C62" s="5"/>
      <c r="D62" s="5"/>
      <c r="E62" s="5"/>
      <c r="F62" s="5"/>
      <c r="G62" s="5"/>
    </row>
    <row r="63" spans="1:7" x14ac:dyDescent="0.3">
      <c r="A63" s="5" t="s">
        <v>937</v>
      </c>
      <c r="B63" s="5"/>
      <c r="C63" s="5"/>
      <c r="D63" s="5"/>
      <c r="E63" s="5"/>
      <c r="F63" s="5"/>
      <c r="G63" s="5"/>
    </row>
    <row r="64" spans="1:7" x14ac:dyDescent="0.3">
      <c r="A64" s="5" t="s">
        <v>938</v>
      </c>
      <c r="B64" s="5"/>
      <c r="C64" s="5"/>
      <c r="D64" s="5"/>
      <c r="E64" s="5"/>
      <c r="F64" s="5"/>
      <c r="G64" s="5"/>
    </row>
    <row r="65" spans="1:7" x14ac:dyDescent="0.3">
      <c r="A65" s="5" t="s">
        <v>1128</v>
      </c>
      <c r="B65" s="5"/>
      <c r="C65" s="5"/>
      <c r="D65" s="5"/>
      <c r="E65" s="5"/>
      <c r="F65" s="5"/>
      <c r="G65" s="5"/>
    </row>
    <row r="66" spans="1:7" x14ac:dyDescent="0.3">
      <c r="A66" s="5" t="s">
        <v>18</v>
      </c>
      <c r="B66" s="5" t="s">
        <v>112</v>
      </c>
      <c r="C66" s="5" t="s">
        <v>113</v>
      </c>
      <c r="D66" s="5" t="s">
        <v>114</v>
      </c>
      <c r="E66" s="5" t="s">
        <v>832</v>
      </c>
      <c r="F66" s="5" t="s">
        <v>115</v>
      </c>
      <c r="G66" s="5" t="s">
        <v>116</v>
      </c>
    </row>
    <row r="67" spans="1:7" x14ac:dyDescent="0.3">
      <c r="A67" s="5" t="s">
        <v>939</v>
      </c>
      <c r="B67" s="5" t="s">
        <v>88</v>
      </c>
      <c r="C67" s="5" t="s">
        <v>1110</v>
      </c>
      <c r="D67" s="5">
        <v>2552</v>
      </c>
      <c r="E67" s="5" t="s">
        <v>80</v>
      </c>
      <c r="F67" s="5">
        <v>34000</v>
      </c>
      <c r="G67" s="5" t="s">
        <v>98</v>
      </c>
    </row>
    <row r="68" spans="1:7" x14ac:dyDescent="0.3">
      <c r="A68" s="5" t="s">
        <v>940</v>
      </c>
      <c r="B68" s="5" t="s">
        <v>93</v>
      </c>
      <c r="C68" s="5" t="s">
        <v>1116</v>
      </c>
      <c r="D68" s="5">
        <v>1168</v>
      </c>
      <c r="E68" s="5"/>
      <c r="F68" s="5"/>
      <c r="G68" s="5"/>
    </row>
    <row r="69" spans="1:7" x14ac:dyDescent="0.3">
      <c r="A69" s="5" t="s">
        <v>941</v>
      </c>
      <c r="B69" s="5" t="s">
        <v>94</v>
      </c>
      <c r="C69" s="5" t="s">
        <v>1116</v>
      </c>
      <c r="D69" s="5">
        <v>1136</v>
      </c>
      <c r="E69" s="5"/>
      <c r="F69" s="5"/>
      <c r="G69" s="5"/>
    </row>
    <row r="70" spans="1:7" x14ac:dyDescent="0.3">
      <c r="A70" s="5" t="s">
        <v>942</v>
      </c>
      <c r="B70" s="5" t="s">
        <v>95</v>
      </c>
      <c r="C70" s="5" t="s">
        <v>1116</v>
      </c>
      <c r="D70" s="5">
        <v>744</v>
      </c>
      <c r="E70" s="5"/>
      <c r="F70" s="5"/>
      <c r="G70" s="5"/>
    </row>
    <row r="71" spans="1:7" x14ac:dyDescent="0.3">
      <c r="A71" s="5" t="s">
        <v>943</v>
      </c>
      <c r="B71" s="5" t="s">
        <v>96</v>
      </c>
      <c r="C71" s="5" t="s">
        <v>1116</v>
      </c>
      <c r="D71" s="5">
        <v>372</v>
      </c>
      <c r="E71" s="5"/>
      <c r="F71" s="5"/>
      <c r="G71" s="5"/>
    </row>
    <row r="72" spans="1:7" x14ac:dyDescent="0.3">
      <c r="A72" s="5" t="s">
        <v>944</v>
      </c>
      <c r="B72" s="5" t="s">
        <v>97</v>
      </c>
      <c r="C72" s="5" t="s">
        <v>1116</v>
      </c>
      <c r="D72" s="5">
        <v>344</v>
      </c>
      <c r="E72" s="5"/>
      <c r="F72" s="5"/>
      <c r="G72" s="5"/>
    </row>
    <row r="73" spans="1:7" x14ac:dyDescent="0.3">
      <c r="A73" s="5" t="s">
        <v>945</v>
      </c>
      <c r="B73" s="5"/>
      <c r="C73" s="5"/>
      <c r="D73" s="5"/>
      <c r="E73" s="5"/>
      <c r="F73" s="5"/>
      <c r="G73" s="5"/>
    </row>
    <row r="74" spans="1:7" x14ac:dyDescent="0.3">
      <c r="A74" s="5" t="s">
        <v>946</v>
      </c>
      <c r="B74" s="5"/>
      <c r="C74" s="5"/>
      <c r="D74" s="5"/>
      <c r="E74" s="5"/>
      <c r="F74" s="5"/>
      <c r="G74" s="5"/>
    </row>
    <row r="75" spans="1:7" x14ac:dyDescent="0.3">
      <c r="A75" s="5" t="s">
        <v>947</v>
      </c>
      <c r="B75" s="5"/>
      <c r="C75" s="5"/>
      <c r="D75" s="5"/>
      <c r="E75" s="5"/>
      <c r="F75" s="5"/>
      <c r="G75" s="5"/>
    </row>
    <row r="76" spans="1:7" x14ac:dyDescent="0.3">
      <c r="A76" s="5" t="s">
        <v>948</v>
      </c>
      <c r="B76" s="5"/>
      <c r="C76" s="5"/>
      <c r="D76" s="5"/>
      <c r="E76" s="5"/>
      <c r="F76" s="5"/>
      <c r="G76" s="5"/>
    </row>
    <row r="77" spans="1:7" x14ac:dyDescent="0.3">
      <c r="A77" s="5" t="s">
        <v>949</v>
      </c>
      <c r="B77" s="5"/>
      <c r="C77" s="5"/>
      <c r="D77" s="5"/>
      <c r="E77" s="5"/>
      <c r="F77" s="5"/>
      <c r="G77" s="5"/>
    </row>
    <row r="78" spans="1:7" x14ac:dyDescent="0.3">
      <c r="A78" s="5" t="s">
        <v>1129</v>
      </c>
      <c r="B78" s="5"/>
      <c r="C78" s="5"/>
      <c r="D78" s="5"/>
      <c r="E78" s="5"/>
      <c r="F78" s="5"/>
      <c r="G78" s="5"/>
    </row>
    <row r="79" spans="1:7" x14ac:dyDescent="0.3">
      <c r="A79" s="5" t="s">
        <v>18</v>
      </c>
      <c r="B79" s="5" t="s">
        <v>112</v>
      </c>
      <c r="C79" s="5" t="s">
        <v>113</v>
      </c>
      <c r="D79" s="5" t="s">
        <v>114</v>
      </c>
      <c r="E79" s="5" t="s">
        <v>832</v>
      </c>
      <c r="F79" s="5" t="s">
        <v>115</v>
      </c>
      <c r="G79" s="5" t="s">
        <v>116</v>
      </c>
    </row>
    <row r="80" spans="1:7" x14ac:dyDescent="0.3">
      <c r="A80" s="5" t="s">
        <v>950</v>
      </c>
      <c r="B80" s="5" t="s">
        <v>101</v>
      </c>
      <c r="C80" s="5" t="s">
        <v>1110</v>
      </c>
      <c r="D80" s="5">
        <v>3928</v>
      </c>
      <c r="E80" s="5" t="s">
        <v>32</v>
      </c>
      <c r="F80" s="5"/>
      <c r="G80" s="5" t="s">
        <v>15</v>
      </c>
    </row>
    <row r="81" spans="1:7" x14ac:dyDescent="0.3">
      <c r="A81" s="5" t="s">
        <v>951</v>
      </c>
      <c r="B81" s="5" t="s">
        <v>102</v>
      </c>
      <c r="C81" s="5" t="s">
        <v>1110</v>
      </c>
      <c r="D81" s="5">
        <v>3924</v>
      </c>
      <c r="E81" s="5" t="s">
        <v>80</v>
      </c>
      <c r="F81" s="5"/>
      <c r="G81" s="5" t="s">
        <v>15</v>
      </c>
    </row>
    <row r="82" spans="1:7" x14ac:dyDescent="0.3">
      <c r="A82" s="5" t="s">
        <v>952</v>
      </c>
      <c r="B82" s="5" t="s">
        <v>103</v>
      </c>
      <c r="C82" s="5" t="s">
        <v>1110</v>
      </c>
      <c r="D82" s="5">
        <v>3916</v>
      </c>
      <c r="E82" s="5" t="s">
        <v>32</v>
      </c>
      <c r="F82" s="5"/>
      <c r="G82" s="5" t="s">
        <v>15</v>
      </c>
    </row>
    <row r="83" spans="1:7" x14ac:dyDescent="0.3">
      <c r="A83" s="5" t="s">
        <v>953</v>
      </c>
      <c r="B83" s="5" t="s">
        <v>104</v>
      </c>
      <c r="C83" s="5" t="s">
        <v>1110</v>
      </c>
      <c r="D83" s="5">
        <v>3912</v>
      </c>
      <c r="E83" s="5" t="s">
        <v>80</v>
      </c>
      <c r="F83" s="5"/>
      <c r="G83" s="5" t="s">
        <v>15</v>
      </c>
    </row>
    <row r="84" spans="1:7" ht="33" x14ac:dyDescent="0.3">
      <c r="A84" s="5" t="s">
        <v>954</v>
      </c>
      <c r="B84" s="5" t="s">
        <v>105</v>
      </c>
      <c r="C84" s="5" t="s">
        <v>1110</v>
      </c>
      <c r="D84" s="5">
        <v>2915</v>
      </c>
      <c r="E84" s="5"/>
      <c r="F84" s="5"/>
      <c r="G84" s="5" t="s">
        <v>121</v>
      </c>
    </row>
    <row r="85" spans="1:7" x14ac:dyDescent="0.3">
      <c r="A85" s="5" t="s">
        <v>955</v>
      </c>
      <c r="B85" s="5" t="s">
        <v>371</v>
      </c>
      <c r="C85" s="5" t="s">
        <v>1110</v>
      </c>
      <c r="D85" s="5">
        <v>2892</v>
      </c>
      <c r="E85" s="5" t="s">
        <v>32</v>
      </c>
      <c r="F85" s="5"/>
      <c r="G85" s="5" t="s">
        <v>283</v>
      </c>
    </row>
    <row r="86" spans="1:7" x14ac:dyDescent="0.3">
      <c r="A86" s="5" t="s">
        <v>956</v>
      </c>
      <c r="B86" s="5" t="s">
        <v>106</v>
      </c>
      <c r="C86" s="5" t="s">
        <v>1110</v>
      </c>
      <c r="D86" s="5">
        <v>2554</v>
      </c>
      <c r="E86" s="5"/>
      <c r="F86" s="5"/>
      <c r="G86" s="5" t="s">
        <v>122</v>
      </c>
    </row>
    <row r="87" spans="1:7" x14ac:dyDescent="0.3">
      <c r="A87" s="5" t="s">
        <v>957</v>
      </c>
      <c r="B87" s="5" t="s">
        <v>107</v>
      </c>
      <c r="C87" s="5" t="s">
        <v>1110</v>
      </c>
      <c r="D87" s="5">
        <v>2276</v>
      </c>
      <c r="E87" s="5"/>
      <c r="F87" s="5"/>
      <c r="G87" s="5" t="s">
        <v>123</v>
      </c>
    </row>
    <row r="88" spans="1:7" x14ac:dyDescent="0.3">
      <c r="A88" s="5" t="s">
        <v>958</v>
      </c>
      <c r="B88" s="5" t="s">
        <v>108</v>
      </c>
      <c r="C88" s="5" t="s">
        <v>1110</v>
      </c>
      <c r="D88" s="5">
        <v>2184</v>
      </c>
      <c r="E88" s="5"/>
      <c r="F88" s="5"/>
      <c r="G88" s="5" t="s">
        <v>124</v>
      </c>
    </row>
    <row r="89" spans="1:7" x14ac:dyDescent="0.3">
      <c r="A89" s="5" t="s">
        <v>959</v>
      </c>
      <c r="B89" s="5" t="s">
        <v>109</v>
      </c>
      <c r="C89" s="5" t="s">
        <v>1110</v>
      </c>
      <c r="D89" s="5">
        <v>2080</v>
      </c>
      <c r="E89" s="5"/>
      <c r="F89" s="5"/>
      <c r="G89" s="5" t="s">
        <v>125</v>
      </c>
    </row>
    <row r="90" spans="1:7" x14ac:dyDescent="0.3">
      <c r="A90" s="5" t="s">
        <v>960</v>
      </c>
      <c r="B90" s="5" t="s">
        <v>110</v>
      </c>
      <c r="C90" s="5"/>
      <c r="D90" s="5">
        <v>2027</v>
      </c>
      <c r="E90" s="5"/>
      <c r="F90" s="5"/>
      <c r="G90" s="5" t="s">
        <v>126</v>
      </c>
    </row>
    <row r="91" spans="1:7" x14ac:dyDescent="0.3">
      <c r="A91" s="5" t="s">
        <v>1130</v>
      </c>
      <c r="B91" s="5"/>
      <c r="C91" s="5"/>
      <c r="D91" s="5"/>
      <c r="E91" s="5"/>
      <c r="F91" s="5"/>
      <c r="G91" s="5"/>
    </row>
    <row r="92" spans="1:7" x14ac:dyDescent="0.3">
      <c r="A92" s="5" t="s">
        <v>18</v>
      </c>
      <c r="B92" s="5" t="s">
        <v>112</v>
      </c>
      <c r="C92" s="5" t="s">
        <v>113</v>
      </c>
      <c r="D92" s="5" t="s">
        <v>114</v>
      </c>
      <c r="E92" s="5" t="s">
        <v>832</v>
      </c>
      <c r="F92" s="5" t="s">
        <v>115</v>
      </c>
      <c r="G92" s="5" t="s">
        <v>116</v>
      </c>
    </row>
    <row r="93" spans="1:7" x14ac:dyDescent="0.3">
      <c r="A93" s="5" t="s">
        <v>961</v>
      </c>
      <c r="B93" s="5" t="s">
        <v>129</v>
      </c>
      <c r="C93" s="5" t="s">
        <v>1116</v>
      </c>
      <c r="D93" s="5">
        <v>2280</v>
      </c>
      <c r="E93" s="5"/>
      <c r="F93" s="5"/>
      <c r="G93" s="5" t="s">
        <v>130</v>
      </c>
    </row>
    <row r="94" spans="1:7" x14ac:dyDescent="0.3">
      <c r="A94" s="5" t="s">
        <v>962</v>
      </c>
      <c r="B94" s="5" t="s">
        <v>131</v>
      </c>
      <c r="C94" s="5" t="s">
        <v>1110</v>
      </c>
      <c r="D94" s="5">
        <v>1056</v>
      </c>
      <c r="E94" s="5"/>
      <c r="F94" s="5"/>
      <c r="G94" s="5" t="s">
        <v>132</v>
      </c>
    </row>
    <row r="95" spans="1:7" x14ac:dyDescent="0.3">
      <c r="A95" s="5" t="s">
        <v>963</v>
      </c>
      <c r="B95" s="5" t="s">
        <v>372</v>
      </c>
      <c r="C95" s="5" t="s">
        <v>1116</v>
      </c>
      <c r="D95" s="5">
        <v>984</v>
      </c>
      <c r="E95" s="5"/>
      <c r="F95" s="5"/>
      <c r="G95" s="5"/>
    </row>
    <row r="96" spans="1:7" x14ac:dyDescent="0.3">
      <c r="A96" s="5" t="s">
        <v>964</v>
      </c>
      <c r="B96" s="5" t="s">
        <v>135</v>
      </c>
      <c r="C96" s="5" t="s">
        <v>1110</v>
      </c>
      <c r="D96" s="5">
        <v>840</v>
      </c>
      <c r="E96" s="5"/>
      <c r="F96" s="5"/>
      <c r="G96" s="5"/>
    </row>
    <row r="97" spans="1:7" x14ac:dyDescent="0.3">
      <c r="A97" s="5" t="s">
        <v>965</v>
      </c>
      <c r="B97" s="5" t="s">
        <v>137</v>
      </c>
      <c r="C97" s="5" t="s">
        <v>1110</v>
      </c>
      <c r="D97" s="5">
        <v>660</v>
      </c>
      <c r="E97" s="5"/>
      <c r="F97" s="5"/>
      <c r="G97" s="5"/>
    </row>
    <row r="98" spans="1:7" x14ac:dyDescent="0.3">
      <c r="A98" s="5" t="s">
        <v>966</v>
      </c>
      <c r="B98" s="5"/>
      <c r="C98" s="5"/>
      <c r="D98" s="5"/>
      <c r="E98" s="5"/>
      <c r="F98" s="5"/>
      <c r="G98" s="5"/>
    </row>
    <row r="99" spans="1:7" x14ac:dyDescent="0.3">
      <c r="A99" s="5" t="s">
        <v>967</v>
      </c>
      <c r="B99" s="5"/>
      <c r="C99" s="5"/>
      <c r="D99" s="5"/>
      <c r="E99" s="5"/>
      <c r="F99" s="5"/>
      <c r="G99" s="5"/>
    </row>
    <row r="100" spans="1:7" x14ac:dyDescent="0.3">
      <c r="A100" s="5" t="s">
        <v>968</v>
      </c>
      <c r="B100" s="5"/>
      <c r="C100" s="5"/>
      <c r="D100" s="5"/>
      <c r="E100" s="5"/>
      <c r="F100" s="5"/>
      <c r="G100" s="5"/>
    </row>
    <row r="101" spans="1:7" x14ac:dyDescent="0.3">
      <c r="A101" s="5" t="s">
        <v>969</v>
      </c>
      <c r="B101" s="5"/>
      <c r="C101" s="5"/>
      <c r="D101" s="5"/>
      <c r="E101" s="5"/>
      <c r="F101" s="5"/>
      <c r="G101" s="5"/>
    </row>
    <row r="102" spans="1:7" x14ac:dyDescent="0.3">
      <c r="A102" s="5" t="s">
        <v>970</v>
      </c>
      <c r="B102" s="5"/>
      <c r="C102" s="5"/>
      <c r="D102" s="5"/>
      <c r="E102" s="5"/>
      <c r="F102" s="5"/>
      <c r="G102" s="5"/>
    </row>
    <row r="103" spans="1:7" x14ac:dyDescent="0.3">
      <c r="A103" s="5" t="s">
        <v>971</v>
      </c>
      <c r="B103" s="5"/>
      <c r="C103" s="5"/>
      <c r="D103" s="5"/>
      <c r="E103" s="5"/>
      <c r="F103" s="5"/>
      <c r="G103" s="5"/>
    </row>
    <row r="104" spans="1:7" x14ac:dyDescent="0.3">
      <c r="A104" s="5" t="s">
        <v>1131</v>
      </c>
      <c r="B104" s="5"/>
      <c r="C104" s="5"/>
      <c r="D104" s="5"/>
      <c r="E104" s="5"/>
      <c r="F104" s="5"/>
      <c r="G104" s="5"/>
    </row>
    <row r="105" spans="1:7" x14ac:dyDescent="0.3">
      <c r="A105" s="5" t="s">
        <v>18</v>
      </c>
      <c r="B105" s="5" t="s">
        <v>112</v>
      </c>
      <c r="C105" s="5" t="s">
        <v>113</v>
      </c>
      <c r="D105" s="5" t="s">
        <v>114</v>
      </c>
      <c r="E105" s="5" t="s">
        <v>832</v>
      </c>
      <c r="F105" s="5" t="s">
        <v>115</v>
      </c>
      <c r="G105" s="5" t="s">
        <v>116</v>
      </c>
    </row>
    <row r="106" spans="1:7" x14ac:dyDescent="0.3">
      <c r="A106" s="5" t="s">
        <v>972</v>
      </c>
      <c r="B106" s="5" t="s">
        <v>146</v>
      </c>
      <c r="C106" s="5" t="s">
        <v>1110</v>
      </c>
      <c r="D106" s="5">
        <v>3240</v>
      </c>
      <c r="E106" s="5" t="s">
        <v>32</v>
      </c>
      <c r="F106" s="5"/>
      <c r="G106" s="5"/>
    </row>
    <row r="107" spans="1:7" x14ac:dyDescent="0.3">
      <c r="A107" s="5" t="s">
        <v>973</v>
      </c>
      <c r="B107" s="5" t="s">
        <v>140</v>
      </c>
      <c r="C107" s="5" t="s">
        <v>1110</v>
      </c>
      <c r="D107" s="5">
        <v>3200</v>
      </c>
      <c r="E107" s="5"/>
      <c r="F107" s="5"/>
      <c r="G107" s="5" t="s">
        <v>141</v>
      </c>
    </row>
    <row r="108" spans="1:7" x14ac:dyDescent="0.3">
      <c r="A108" s="5" t="s">
        <v>974</v>
      </c>
      <c r="B108" s="5" t="s">
        <v>333</v>
      </c>
      <c r="C108" s="5" t="s">
        <v>1110</v>
      </c>
      <c r="D108" s="5">
        <v>3180</v>
      </c>
      <c r="E108" s="5" t="s">
        <v>56</v>
      </c>
      <c r="F108" s="5"/>
      <c r="G108" s="5"/>
    </row>
    <row r="109" spans="1:7" ht="33" x14ac:dyDescent="0.3">
      <c r="A109" s="5" t="s">
        <v>975</v>
      </c>
      <c r="B109" s="5" t="s">
        <v>142</v>
      </c>
      <c r="C109" s="5" t="s">
        <v>1116</v>
      </c>
      <c r="D109" s="5">
        <v>2950</v>
      </c>
      <c r="E109" s="5"/>
      <c r="F109" s="5"/>
      <c r="G109" s="5" t="s">
        <v>143</v>
      </c>
    </row>
    <row r="110" spans="1:7" x14ac:dyDescent="0.3">
      <c r="A110" s="5" t="s">
        <v>976</v>
      </c>
      <c r="B110" s="5" t="s">
        <v>145</v>
      </c>
      <c r="C110" s="5" t="s">
        <v>1116</v>
      </c>
      <c r="D110" s="5">
        <v>2006</v>
      </c>
      <c r="E110" s="5"/>
      <c r="F110" s="5"/>
      <c r="G110" s="5"/>
    </row>
    <row r="111" spans="1:7" x14ac:dyDescent="0.3">
      <c r="A111" s="5" t="s">
        <v>977</v>
      </c>
      <c r="B111" s="5" t="s">
        <v>144</v>
      </c>
      <c r="C111" s="5" t="s">
        <v>1116</v>
      </c>
      <c r="D111" s="5">
        <v>1968</v>
      </c>
      <c r="E111" s="5"/>
      <c r="F111" s="5"/>
      <c r="G111" s="5"/>
    </row>
    <row r="112" spans="1:7" x14ac:dyDescent="0.3">
      <c r="A112" s="5" t="s">
        <v>978</v>
      </c>
      <c r="B112" s="5" t="s">
        <v>147</v>
      </c>
      <c r="C112" s="5" t="s">
        <v>1110</v>
      </c>
      <c r="D112" s="5">
        <v>1060</v>
      </c>
      <c r="E112" s="5" t="s">
        <v>80</v>
      </c>
      <c r="F112" s="5"/>
      <c r="G112" s="5"/>
    </row>
    <row r="113" spans="1:7" x14ac:dyDescent="0.3">
      <c r="A113" s="5" t="s">
        <v>979</v>
      </c>
      <c r="B113" s="5"/>
      <c r="C113" s="5"/>
      <c r="D113" s="5"/>
      <c r="E113" s="5"/>
      <c r="F113" s="5"/>
      <c r="G113" s="5"/>
    </row>
    <row r="114" spans="1:7" x14ac:dyDescent="0.3">
      <c r="A114" s="5" t="s">
        <v>980</v>
      </c>
      <c r="B114" s="5"/>
      <c r="C114" s="5"/>
      <c r="D114" s="5"/>
      <c r="E114" s="5"/>
      <c r="F114" s="5"/>
      <c r="G114" s="5"/>
    </row>
    <row r="115" spans="1:7" x14ac:dyDescent="0.3">
      <c r="A115" s="5" t="s">
        <v>981</v>
      </c>
      <c r="B115" s="5"/>
      <c r="C115" s="5"/>
      <c r="D115" s="5"/>
      <c r="E115" s="5"/>
      <c r="F115" s="5"/>
      <c r="G115" s="5"/>
    </row>
    <row r="116" spans="1:7" x14ac:dyDescent="0.3">
      <c r="A116" s="5" t="s">
        <v>982</v>
      </c>
      <c r="B116" s="5"/>
      <c r="C116" s="5"/>
      <c r="D116" s="5"/>
      <c r="E116" s="5"/>
      <c r="F116" s="5"/>
      <c r="G116" s="5"/>
    </row>
    <row r="117" spans="1:7" x14ac:dyDescent="0.3">
      <c r="A117" s="5" t="s">
        <v>1132</v>
      </c>
      <c r="B117" s="5"/>
      <c r="C117" s="5"/>
      <c r="D117" s="5"/>
      <c r="E117" s="5"/>
      <c r="F117" s="5"/>
      <c r="G117" s="5"/>
    </row>
    <row r="118" spans="1:7" x14ac:dyDescent="0.3">
      <c r="A118" s="5" t="s">
        <v>18</v>
      </c>
      <c r="B118" s="5" t="s">
        <v>112</v>
      </c>
      <c r="C118" s="5" t="s">
        <v>113</v>
      </c>
      <c r="D118" s="5" t="s">
        <v>114</v>
      </c>
      <c r="E118" s="5" t="s">
        <v>832</v>
      </c>
      <c r="F118" s="5" t="s">
        <v>115</v>
      </c>
      <c r="G118" s="5" t="s">
        <v>116</v>
      </c>
    </row>
    <row r="119" spans="1:7" x14ac:dyDescent="0.3">
      <c r="A119" s="5" t="s">
        <v>983</v>
      </c>
      <c r="B119" s="5" t="s">
        <v>150</v>
      </c>
      <c r="C119" s="5" t="s">
        <v>1116</v>
      </c>
      <c r="D119" s="5">
        <v>2462</v>
      </c>
      <c r="E119" s="5"/>
      <c r="F119" s="5"/>
      <c r="G119" s="5" t="s">
        <v>151</v>
      </c>
    </row>
    <row r="120" spans="1:7" x14ac:dyDescent="0.3">
      <c r="A120" s="5" t="s">
        <v>984</v>
      </c>
      <c r="B120" s="5" t="s">
        <v>152</v>
      </c>
      <c r="C120" s="5" t="s">
        <v>1116</v>
      </c>
      <c r="D120" s="5">
        <v>1730</v>
      </c>
      <c r="E120" s="5"/>
      <c r="F120" s="5"/>
      <c r="G120" s="5" t="s">
        <v>29</v>
      </c>
    </row>
    <row r="121" spans="1:7" x14ac:dyDescent="0.3">
      <c r="A121" s="5" t="s">
        <v>985</v>
      </c>
      <c r="B121" s="5" t="s">
        <v>155</v>
      </c>
      <c r="C121" s="5" t="s">
        <v>1116</v>
      </c>
      <c r="D121" s="5">
        <v>728</v>
      </c>
      <c r="E121" s="5"/>
      <c r="F121" s="5"/>
      <c r="G121" s="5"/>
    </row>
    <row r="122" spans="1:7" x14ac:dyDescent="0.3">
      <c r="A122" s="5" t="s">
        <v>986</v>
      </c>
      <c r="B122" s="5" t="s">
        <v>153</v>
      </c>
      <c r="C122" s="5" t="s">
        <v>1116</v>
      </c>
      <c r="D122" s="5">
        <v>568</v>
      </c>
      <c r="E122" s="5"/>
      <c r="F122" s="5"/>
      <c r="G122" s="5" t="s">
        <v>154</v>
      </c>
    </row>
    <row r="123" spans="1:7" x14ac:dyDescent="0.3">
      <c r="A123" s="5" t="s">
        <v>987</v>
      </c>
      <c r="B123" s="5" t="s">
        <v>157</v>
      </c>
      <c r="C123" s="5" t="s">
        <v>1116</v>
      </c>
      <c r="D123" s="5">
        <v>424</v>
      </c>
      <c r="E123" s="5"/>
      <c r="F123" s="5"/>
      <c r="G123" s="5"/>
    </row>
    <row r="124" spans="1:7" x14ac:dyDescent="0.3">
      <c r="A124" s="5" t="s">
        <v>988</v>
      </c>
      <c r="B124" s="5"/>
      <c r="C124" s="5"/>
      <c r="D124" s="5"/>
      <c r="E124" s="5"/>
      <c r="F124" s="5"/>
      <c r="G124" s="5"/>
    </row>
    <row r="125" spans="1:7" x14ac:dyDescent="0.3">
      <c r="A125" s="5" t="s">
        <v>989</v>
      </c>
      <c r="B125" s="5"/>
      <c r="C125" s="5"/>
      <c r="D125" s="5"/>
      <c r="E125" s="5"/>
      <c r="F125" s="5"/>
      <c r="G125" s="5"/>
    </row>
    <row r="126" spans="1:7" x14ac:dyDescent="0.3">
      <c r="A126" s="5" t="s">
        <v>990</v>
      </c>
      <c r="B126" s="5"/>
      <c r="C126" s="5"/>
      <c r="D126" s="5"/>
      <c r="E126" s="5"/>
      <c r="F126" s="5"/>
      <c r="G126" s="5"/>
    </row>
    <row r="127" spans="1:7" x14ac:dyDescent="0.3">
      <c r="A127" s="5" t="s">
        <v>991</v>
      </c>
      <c r="B127" s="5"/>
      <c r="C127" s="5"/>
      <c r="D127" s="5"/>
      <c r="E127" s="5"/>
      <c r="F127" s="5"/>
      <c r="G127" s="5"/>
    </row>
    <row r="128" spans="1:7" x14ac:dyDescent="0.3">
      <c r="A128" s="5" t="s">
        <v>992</v>
      </c>
      <c r="B128" s="5"/>
      <c r="C128" s="5"/>
      <c r="D128" s="5"/>
      <c r="E128" s="5"/>
      <c r="F128" s="5"/>
      <c r="G128" s="5"/>
    </row>
    <row r="129" spans="1:7" x14ac:dyDescent="0.3">
      <c r="A129" s="5" t="s">
        <v>993</v>
      </c>
      <c r="B129" s="5"/>
      <c r="C129" s="5"/>
      <c r="D129" s="5"/>
      <c r="E129" s="5"/>
      <c r="F129" s="5"/>
      <c r="G129" s="5"/>
    </row>
    <row r="130" spans="1:7" x14ac:dyDescent="0.3">
      <c r="A130" s="5" t="s">
        <v>1133</v>
      </c>
      <c r="B130" s="5"/>
      <c r="C130" s="5"/>
      <c r="D130" s="5"/>
      <c r="E130" s="5"/>
      <c r="F130" s="5"/>
      <c r="G130" s="5"/>
    </row>
    <row r="131" spans="1:7" x14ac:dyDescent="0.3">
      <c r="A131" s="5" t="s">
        <v>18</v>
      </c>
      <c r="B131" s="5" t="s">
        <v>112</v>
      </c>
      <c r="C131" s="5" t="s">
        <v>113</v>
      </c>
      <c r="D131" s="5" t="s">
        <v>114</v>
      </c>
      <c r="E131" s="5" t="s">
        <v>832</v>
      </c>
      <c r="F131" s="5" t="s">
        <v>115</v>
      </c>
      <c r="G131" s="5" t="s">
        <v>116</v>
      </c>
    </row>
    <row r="132" spans="1:7" x14ac:dyDescent="0.3">
      <c r="A132" s="5" t="s">
        <v>994</v>
      </c>
      <c r="B132" s="5" t="s">
        <v>162</v>
      </c>
      <c r="C132" s="5" t="s">
        <v>1116</v>
      </c>
      <c r="D132" s="5">
        <v>2984</v>
      </c>
      <c r="E132" s="5"/>
      <c r="F132" s="5"/>
      <c r="G132" s="5" t="s">
        <v>163</v>
      </c>
    </row>
    <row r="133" spans="1:7" x14ac:dyDescent="0.3">
      <c r="A133" s="5" t="s">
        <v>995</v>
      </c>
      <c r="B133" s="5" t="s">
        <v>164</v>
      </c>
      <c r="C133" s="5" t="s">
        <v>1110</v>
      </c>
      <c r="D133" s="5">
        <v>2592</v>
      </c>
      <c r="E133" s="5"/>
      <c r="F133" s="5"/>
      <c r="G133" s="5" t="s">
        <v>165</v>
      </c>
    </row>
    <row r="134" spans="1:7" x14ac:dyDescent="0.3">
      <c r="A134" s="5" t="s">
        <v>996</v>
      </c>
      <c r="B134" s="5" t="s">
        <v>166</v>
      </c>
      <c r="C134" s="5" t="s">
        <v>1116</v>
      </c>
      <c r="D134" s="5">
        <v>2496</v>
      </c>
      <c r="E134" s="5"/>
      <c r="F134" s="5"/>
      <c r="G134" s="5" t="s">
        <v>167</v>
      </c>
    </row>
    <row r="135" spans="1:7" x14ac:dyDescent="0.3">
      <c r="A135" s="5" t="s">
        <v>997</v>
      </c>
      <c r="B135" s="5" t="s">
        <v>168</v>
      </c>
      <c r="C135" s="5" t="s">
        <v>1116</v>
      </c>
      <c r="D135" s="5">
        <v>2472</v>
      </c>
      <c r="E135" s="5"/>
      <c r="F135" s="5"/>
      <c r="G135" s="5" t="s">
        <v>169</v>
      </c>
    </row>
    <row r="136" spans="1:7" x14ac:dyDescent="0.3">
      <c r="A136" s="5" t="s">
        <v>998</v>
      </c>
      <c r="B136" s="5" t="s">
        <v>170</v>
      </c>
      <c r="C136" s="5" t="s">
        <v>1116</v>
      </c>
      <c r="D136" s="5">
        <v>2456</v>
      </c>
      <c r="E136" s="5"/>
      <c r="F136" s="5"/>
      <c r="G136" s="5" t="s">
        <v>171</v>
      </c>
    </row>
    <row r="137" spans="1:7" x14ac:dyDescent="0.3">
      <c r="A137" s="5" t="s">
        <v>999</v>
      </c>
      <c r="B137" s="5" t="s">
        <v>172</v>
      </c>
      <c r="C137" s="5" t="s">
        <v>1110</v>
      </c>
      <c r="D137" s="5">
        <v>1812</v>
      </c>
      <c r="E137" s="5"/>
      <c r="F137" s="5"/>
      <c r="G137" s="5" t="s">
        <v>31</v>
      </c>
    </row>
    <row r="138" spans="1:7" x14ac:dyDescent="0.3">
      <c r="A138" s="5" t="s">
        <v>1000</v>
      </c>
      <c r="B138" s="5" t="s">
        <v>173</v>
      </c>
      <c r="C138" s="5" t="s">
        <v>1116</v>
      </c>
      <c r="D138" s="5">
        <v>1716</v>
      </c>
      <c r="E138" s="5"/>
      <c r="F138" s="5"/>
      <c r="G138" s="5" t="s">
        <v>84</v>
      </c>
    </row>
    <row r="139" spans="1:7" x14ac:dyDescent="0.3">
      <c r="A139" s="5" t="s">
        <v>1001</v>
      </c>
      <c r="B139" s="5" t="s">
        <v>174</v>
      </c>
      <c r="C139" s="5" t="s">
        <v>1110</v>
      </c>
      <c r="D139" s="5">
        <v>1312</v>
      </c>
      <c r="E139" s="5"/>
      <c r="F139" s="5"/>
      <c r="G139" s="5" t="s">
        <v>175</v>
      </c>
    </row>
    <row r="140" spans="1:7" x14ac:dyDescent="0.3">
      <c r="A140" s="5" t="s">
        <v>1002</v>
      </c>
      <c r="B140" s="5" t="s">
        <v>176</v>
      </c>
      <c r="C140" s="5" t="s">
        <v>1110</v>
      </c>
      <c r="D140" s="5">
        <v>1220</v>
      </c>
      <c r="E140" s="5"/>
      <c r="F140" s="5"/>
      <c r="G140" s="5" t="s">
        <v>29</v>
      </c>
    </row>
    <row r="141" spans="1:7" x14ac:dyDescent="0.3">
      <c r="A141" s="5" t="s">
        <v>1003</v>
      </c>
      <c r="B141" s="5" t="s">
        <v>177</v>
      </c>
      <c r="C141" s="5" t="s">
        <v>1110</v>
      </c>
      <c r="D141" s="5">
        <v>1088</v>
      </c>
      <c r="E141" s="5"/>
      <c r="F141" s="5"/>
      <c r="G141" s="5" t="s">
        <v>178</v>
      </c>
    </row>
    <row r="142" spans="1:7" x14ac:dyDescent="0.3">
      <c r="A142" s="5" t="s">
        <v>1004</v>
      </c>
      <c r="B142" s="5"/>
      <c r="C142" s="5"/>
      <c r="D142" s="5"/>
      <c r="E142" s="5"/>
      <c r="F142" s="5"/>
      <c r="G142" s="5"/>
    </row>
    <row r="143" spans="1:7" x14ac:dyDescent="0.3">
      <c r="A143" s="5" t="s">
        <v>1134</v>
      </c>
      <c r="B143" s="5"/>
      <c r="C143" s="5"/>
      <c r="D143" s="5"/>
      <c r="E143" s="5"/>
      <c r="F143" s="5"/>
      <c r="G143" s="5"/>
    </row>
    <row r="144" spans="1:7" x14ac:dyDescent="0.3">
      <c r="A144" s="5" t="s">
        <v>18</v>
      </c>
      <c r="B144" s="5" t="s">
        <v>112</v>
      </c>
      <c r="C144" s="5" t="s">
        <v>113</v>
      </c>
      <c r="D144" s="5" t="s">
        <v>114</v>
      </c>
      <c r="E144" s="5" t="s">
        <v>832</v>
      </c>
      <c r="F144" s="5" t="s">
        <v>115</v>
      </c>
      <c r="G144" s="5" t="s">
        <v>116</v>
      </c>
    </row>
    <row r="145" spans="1:7" x14ac:dyDescent="0.3">
      <c r="A145" s="5" t="s">
        <v>1005</v>
      </c>
      <c r="B145" s="5" t="s">
        <v>1144</v>
      </c>
      <c r="C145" s="5" t="s">
        <v>1114</v>
      </c>
      <c r="D145" s="5">
        <v>3653</v>
      </c>
      <c r="E145" s="5"/>
      <c r="F145" s="5"/>
      <c r="G145" s="58" t="s">
        <v>1145</v>
      </c>
    </row>
    <row r="146" spans="1:7" x14ac:dyDescent="0.3">
      <c r="A146" s="5" t="s">
        <v>1006</v>
      </c>
      <c r="B146" s="5" t="s">
        <v>336</v>
      </c>
      <c r="C146" s="5" t="s">
        <v>1110</v>
      </c>
      <c r="D146" s="5">
        <v>2808</v>
      </c>
      <c r="E146" s="5"/>
      <c r="F146" s="5"/>
      <c r="G146" s="58" t="s">
        <v>180</v>
      </c>
    </row>
    <row r="147" spans="1:7" x14ac:dyDescent="0.3">
      <c r="A147" s="5" t="s">
        <v>1007</v>
      </c>
      <c r="B147" s="5" t="s">
        <v>181</v>
      </c>
      <c r="C147" s="5" t="s">
        <v>1110</v>
      </c>
      <c r="D147" s="5">
        <v>2428</v>
      </c>
      <c r="E147" s="5"/>
      <c r="F147" s="5"/>
      <c r="G147" s="58" t="s">
        <v>132</v>
      </c>
    </row>
    <row r="148" spans="1:7" x14ac:dyDescent="0.3">
      <c r="A148" s="5" t="s">
        <v>1008</v>
      </c>
      <c r="B148" s="5" t="s">
        <v>182</v>
      </c>
      <c r="C148" s="5" t="s">
        <v>1110</v>
      </c>
      <c r="D148" s="5">
        <v>2268</v>
      </c>
      <c r="E148" s="5"/>
      <c r="F148" s="5"/>
      <c r="G148" s="58" t="s">
        <v>183</v>
      </c>
    </row>
    <row r="149" spans="1:7" x14ac:dyDescent="0.3">
      <c r="A149" s="5" t="s">
        <v>1009</v>
      </c>
      <c r="B149" s="5" t="s">
        <v>184</v>
      </c>
      <c r="C149" s="5" t="s">
        <v>1110</v>
      </c>
      <c r="D149" s="5">
        <v>2195</v>
      </c>
      <c r="E149" s="5"/>
      <c r="F149" s="5"/>
      <c r="G149" s="58" t="s">
        <v>185</v>
      </c>
    </row>
    <row r="150" spans="1:7" x14ac:dyDescent="0.3">
      <c r="A150" s="5" t="s">
        <v>1010</v>
      </c>
      <c r="B150" s="5" t="s">
        <v>186</v>
      </c>
      <c r="C150" s="5" t="s">
        <v>1116</v>
      </c>
      <c r="D150" s="5">
        <v>2117</v>
      </c>
      <c r="E150" s="5"/>
      <c r="F150" s="5"/>
      <c r="G150" s="58" t="s">
        <v>187</v>
      </c>
    </row>
    <row r="151" spans="1:7" x14ac:dyDescent="0.3">
      <c r="A151" s="5" t="s">
        <v>1011</v>
      </c>
      <c r="B151" s="5" t="s">
        <v>188</v>
      </c>
      <c r="C151" s="5" t="s">
        <v>1110</v>
      </c>
      <c r="D151" s="5">
        <v>2030</v>
      </c>
      <c r="E151" s="5"/>
      <c r="F151" s="5"/>
      <c r="G151" s="58" t="s">
        <v>189</v>
      </c>
    </row>
    <row r="152" spans="1:7" x14ac:dyDescent="0.3">
      <c r="A152" s="5" t="s">
        <v>1012</v>
      </c>
      <c r="B152" s="5" t="s">
        <v>190</v>
      </c>
      <c r="C152" s="5" t="s">
        <v>1110</v>
      </c>
      <c r="D152" s="5">
        <v>1943</v>
      </c>
      <c r="E152" s="5"/>
      <c r="F152" s="5"/>
      <c r="G152" s="58" t="s">
        <v>191</v>
      </c>
    </row>
    <row r="153" spans="1:7" x14ac:dyDescent="0.3">
      <c r="A153" s="5" t="s">
        <v>1013</v>
      </c>
      <c r="B153" s="5" t="s">
        <v>192</v>
      </c>
      <c r="C153" s="5" t="s">
        <v>1116</v>
      </c>
      <c r="D153" s="5">
        <v>1840</v>
      </c>
      <c r="E153" s="5"/>
      <c r="F153" s="5"/>
      <c r="G153" s="58" t="s">
        <v>193</v>
      </c>
    </row>
    <row r="154" spans="1:7" x14ac:dyDescent="0.3">
      <c r="A154" s="5" t="s">
        <v>1014</v>
      </c>
      <c r="B154" s="5" t="s">
        <v>194</v>
      </c>
      <c r="C154" s="5" t="s">
        <v>1110</v>
      </c>
      <c r="D154" s="5">
        <v>1795</v>
      </c>
      <c r="E154" s="5"/>
      <c r="F154" s="5"/>
      <c r="G154" s="58" t="s">
        <v>195</v>
      </c>
    </row>
    <row r="155" spans="1:7" x14ac:dyDescent="0.3">
      <c r="A155" s="5" t="s">
        <v>1015</v>
      </c>
      <c r="B155" s="5" t="s">
        <v>196</v>
      </c>
      <c r="C155" s="5" t="s">
        <v>1116</v>
      </c>
      <c r="D155" s="5">
        <v>1699</v>
      </c>
      <c r="E155" s="5"/>
      <c r="F155" s="5"/>
      <c r="G155" s="58" t="s">
        <v>197</v>
      </c>
    </row>
    <row r="156" spans="1:7" x14ac:dyDescent="0.3">
      <c r="A156" s="5" t="s">
        <v>1135</v>
      </c>
      <c r="B156" s="5" t="s">
        <v>198</v>
      </c>
      <c r="C156" s="5" t="s">
        <v>1116</v>
      </c>
      <c r="D156" s="5">
        <v>1680</v>
      </c>
      <c r="E156" s="5"/>
      <c r="F156" s="5"/>
      <c r="G156" s="58" t="s">
        <v>199</v>
      </c>
    </row>
    <row r="157" spans="1:7" x14ac:dyDescent="0.3">
      <c r="A157" s="5" t="s">
        <v>18</v>
      </c>
      <c r="B157" s="5" t="s">
        <v>112</v>
      </c>
      <c r="C157" s="5" t="s">
        <v>113</v>
      </c>
      <c r="D157" s="5" t="s">
        <v>114</v>
      </c>
      <c r="E157" s="5" t="s">
        <v>832</v>
      </c>
      <c r="F157" s="5" t="s">
        <v>115</v>
      </c>
      <c r="G157" s="5" t="s">
        <v>116</v>
      </c>
    </row>
    <row r="158" spans="1:7" x14ac:dyDescent="0.3">
      <c r="A158" s="5" t="s">
        <v>1016</v>
      </c>
      <c r="B158" s="5" t="s">
        <v>203</v>
      </c>
      <c r="C158" s="5" t="s">
        <v>1116</v>
      </c>
      <c r="D158" s="5">
        <v>596</v>
      </c>
      <c r="E158" s="5"/>
      <c r="F158" s="5"/>
      <c r="G158" s="5" t="s">
        <v>17</v>
      </c>
    </row>
    <row r="159" spans="1:7" x14ac:dyDescent="0.3">
      <c r="A159" s="5" t="s">
        <v>1017</v>
      </c>
      <c r="B159" s="5" t="s">
        <v>204</v>
      </c>
      <c r="C159" s="5" t="s">
        <v>1116</v>
      </c>
      <c r="D159" s="5">
        <v>280</v>
      </c>
      <c r="E159" s="5"/>
      <c r="F159" s="5"/>
      <c r="G159" s="5"/>
    </row>
    <row r="160" spans="1:7" x14ac:dyDescent="0.3">
      <c r="A160" s="5" t="s">
        <v>1018</v>
      </c>
      <c r="B160" s="5" t="s">
        <v>205</v>
      </c>
      <c r="C160" s="5" t="s">
        <v>1116</v>
      </c>
      <c r="D160" s="5">
        <v>164</v>
      </c>
      <c r="E160" s="5"/>
      <c r="F160" s="5"/>
      <c r="G160" s="5"/>
    </row>
    <row r="161" spans="1:7" x14ac:dyDescent="0.3">
      <c r="A161" s="5" t="s">
        <v>1019</v>
      </c>
      <c r="B161" s="5" t="s">
        <v>206</v>
      </c>
      <c r="C161" s="5" t="s">
        <v>1116</v>
      </c>
      <c r="D161" s="5">
        <v>108</v>
      </c>
      <c r="E161" s="5"/>
      <c r="F161" s="5"/>
      <c r="G161" s="5"/>
    </row>
    <row r="162" spans="1:7" x14ac:dyDescent="0.3">
      <c r="A162" s="5" t="s">
        <v>1020</v>
      </c>
      <c r="B162" s="5" t="s">
        <v>207</v>
      </c>
      <c r="C162" s="5" t="s">
        <v>1116</v>
      </c>
      <c r="D162" s="5">
        <v>56</v>
      </c>
      <c r="E162" s="5"/>
      <c r="F162" s="5"/>
      <c r="G162" s="5" t="s">
        <v>208</v>
      </c>
    </row>
    <row r="163" spans="1:7" x14ac:dyDescent="0.3">
      <c r="A163" s="5" t="s">
        <v>1021</v>
      </c>
      <c r="B163" s="5"/>
      <c r="C163" s="5"/>
      <c r="D163" s="5"/>
      <c r="E163" s="5"/>
      <c r="F163" s="5"/>
      <c r="G163" s="5"/>
    </row>
    <row r="164" spans="1:7" x14ac:dyDescent="0.3">
      <c r="A164" s="5" t="s">
        <v>1022</v>
      </c>
      <c r="B164" s="5"/>
      <c r="C164" s="5"/>
      <c r="D164" s="5"/>
      <c r="E164" s="5"/>
      <c r="F164" s="5"/>
      <c r="G164" s="5"/>
    </row>
    <row r="165" spans="1:7" x14ac:dyDescent="0.3">
      <c r="A165" s="5" t="s">
        <v>1023</v>
      </c>
      <c r="B165" s="5"/>
      <c r="C165" s="5"/>
      <c r="D165" s="5"/>
      <c r="E165" s="5"/>
      <c r="F165" s="5"/>
      <c r="G165" s="5"/>
    </row>
    <row r="166" spans="1:7" x14ac:dyDescent="0.3">
      <c r="A166" s="5" t="s">
        <v>1024</v>
      </c>
      <c r="B166" s="5"/>
      <c r="C166" s="5"/>
      <c r="D166" s="5"/>
      <c r="E166" s="5"/>
      <c r="F166" s="5"/>
      <c r="G166" s="5"/>
    </row>
    <row r="167" spans="1:7" x14ac:dyDescent="0.3">
      <c r="A167" s="5" t="s">
        <v>1025</v>
      </c>
      <c r="B167" s="5"/>
      <c r="C167" s="5"/>
      <c r="D167" s="5"/>
      <c r="E167" s="5"/>
      <c r="F167" s="5"/>
      <c r="G167" s="5"/>
    </row>
    <row r="168" spans="1:7" x14ac:dyDescent="0.3">
      <c r="A168" s="5" t="s">
        <v>1026</v>
      </c>
      <c r="B168" s="5"/>
      <c r="C168" s="5"/>
      <c r="D168" s="5"/>
      <c r="E168" s="5"/>
      <c r="F168" s="5"/>
      <c r="G168" s="5"/>
    </row>
    <row r="169" spans="1:7" x14ac:dyDescent="0.3">
      <c r="A169" s="5" t="s">
        <v>1136</v>
      </c>
      <c r="B169" s="5"/>
      <c r="C169" s="5"/>
      <c r="D169" s="5"/>
      <c r="E169" s="5"/>
      <c r="F169" s="5"/>
      <c r="G169" s="5"/>
    </row>
    <row r="170" spans="1:7" x14ac:dyDescent="0.3">
      <c r="A170" s="5" t="s">
        <v>18</v>
      </c>
      <c r="B170" s="5" t="s">
        <v>112</v>
      </c>
      <c r="C170" s="5" t="s">
        <v>113</v>
      </c>
      <c r="D170" s="5" t="s">
        <v>114</v>
      </c>
      <c r="E170" s="5" t="s">
        <v>832</v>
      </c>
      <c r="F170" s="5" t="s">
        <v>115</v>
      </c>
      <c r="G170" s="5" t="s">
        <v>116</v>
      </c>
    </row>
    <row r="171" spans="1:7" x14ac:dyDescent="0.3">
      <c r="A171" s="5" t="s">
        <v>1027</v>
      </c>
      <c r="B171" s="5" t="s">
        <v>210</v>
      </c>
      <c r="C171" s="5" t="s">
        <v>1110</v>
      </c>
      <c r="D171" s="5">
        <v>2904</v>
      </c>
      <c r="E171" s="5"/>
      <c r="F171" s="5"/>
      <c r="G171" s="5" t="s">
        <v>123</v>
      </c>
    </row>
    <row r="172" spans="1:7" x14ac:dyDescent="0.3">
      <c r="A172" s="5" t="s">
        <v>1028</v>
      </c>
      <c r="B172" s="5" t="s">
        <v>215</v>
      </c>
      <c r="C172" s="5" t="s">
        <v>1110</v>
      </c>
      <c r="D172" s="5">
        <v>2748</v>
      </c>
      <c r="E172" s="5" t="s">
        <v>80</v>
      </c>
      <c r="F172" s="5"/>
      <c r="G172" s="5" t="s">
        <v>216</v>
      </c>
    </row>
    <row r="173" spans="1:7" x14ac:dyDescent="0.3">
      <c r="A173" s="5" t="s">
        <v>1029</v>
      </c>
      <c r="B173" s="5" t="s">
        <v>373</v>
      </c>
      <c r="C173" s="5" t="s">
        <v>1110</v>
      </c>
      <c r="D173" s="5">
        <v>2736</v>
      </c>
      <c r="E173" s="5" t="s">
        <v>32</v>
      </c>
      <c r="F173" s="5"/>
      <c r="G173" s="5"/>
    </row>
    <row r="174" spans="1:7" x14ac:dyDescent="0.3">
      <c r="A174" s="5" t="s">
        <v>1030</v>
      </c>
      <c r="B174" s="5" t="s">
        <v>211</v>
      </c>
      <c r="C174" s="5" t="s">
        <v>1110</v>
      </c>
      <c r="D174" s="5">
        <v>2244</v>
      </c>
      <c r="E174" s="5"/>
      <c r="F174" s="5"/>
      <c r="G174" s="5" t="s">
        <v>212</v>
      </c>
    </row>
    <row r="175" spans="1:7" x14ac:dyDescent="0.3">
      <c r="A175" s="5" t="s">
        <v>1031</v>
      </c>
      <c r="B175" s="5" t="s">
        <v>374</v>
      </c>
      <c r="C175" s="5" t="s">
        <v>1110</v>
      </c>
      <c r="D175" s="5">
        <v>1832</v>
      </c>
      <c r="E175" s="5" t="s">
        <v>56</v>
      </c>
      <c r="F175" s="5"/>
      <c r="G175" s="5"/>
    </row>
    <row r="176" spans="1:7" x14ac:dyDescent="0.3">
      <c r="A176" s="5" t="s">
        <v>1032</v>
      </c>
      <c r="B176" s="5" t="s">
        <v>213</v>
      </c>
      <c r="C176" s="5" t="s">
        <v>1116</v>
      </c>
      <c r="D176" s="5">
        <v>1248</v>
      </c>
      <c r="E176" s="5"/>
      <c r="F176" s="5"/>
      <c r="G176" s="5" t="s">
        <v>214</v>
      </c>
    </row>
    <row r="177" spans="1:7" x14ac:dyDescent="0.3">
      <c r="A177" s="5" t="s">
        <v>1033</v>
      </c>
      <c r="B177" s="5" t="s">
        <v>218</v>
      </c>
      <c r="C177" s="5" t="s">
        <v>1116</v>
      </c>
      <c r="D177" s="5">
        <v>884</v>
      </c>
      <c r="E177" s="5"/>
      <c r="F177" s="5"/>
      <c r="G177" s="5" t="s">
        <v>219</v>
      </c>
    </row>
    <row r="178" spans="1:7" x14ac:dyDescent="0.3">
      <c r="A178" s="5" t="s">
        <v>1034</v>
      </c>
      <c r="B178" s="5" t="s">
        <v>220</v>
      </c>
      <c r="C178" s="5" t="s">
        <v>1116</v>
      </c>
      <c r="D178" s="5">
        <v>868</v>
      </c>
      <c r="E178" s="5"/>
      <c r="F178" s="5"/>
      <c r="G178" s="5" t="s">
        <v>221</v>
      </c>
    </row>
    <row r="179" spans="1:7" x14ac:dyDescent="0.3">
      <c r="A179" s="5" t="s">
        <v>1035</v>
      </c>
      <c r="B179" s="5"/>
      <c r="C179" s="5"/>
      <c r="D179" s="5"/>
      <c r="E179" s="5"/>
      <c r="F179" s="5"/>
      <c r="G179" s="5"/>
    </row>
    <row r="180" spans="1:7" x14ac:dyDescent="0.3">
      <c r="A180" s="5" t="s">
        <v>1036</v>
      </c>
      <c r="B180" s="5"/>
      <c r="C180" s="5"/>
      <c r="D180" s="5"/>
      <c r="E180" s="5"/>
      <c r="F180" s="5"/>
      <c r="G180" s="5"/>
    </row>
    <row r="181" spans="1:7" x14ac:dyDescent="0.3">
      <c r="A181" s="5" t="s">
        <v>1037</v>
      </c>
      <c r="B181" s="5"/>
      <c r="C181" s="5"/>
      <c r="D181" s="5"/>
      <c r="E181" s="5"/>
      <c r="F181" s="5"/>
      <c r="G181" s="5"/>
    </row>
    <row r="182" spans="1:7" x14ac:dyDescent="0.3">
      <c r="A182" s="5" t="s">
        <v>1137</v>
      </c>
      <c r="B182" s="5"/>
      <c r="C182" s="5"/>
      <c r="D182" s="5"/>
      <c r="E182" s="5"/>
      <c r="F182" s="5"/>
      <c r="G182" s="5"/>
    </row>
    <row r="183" spans="1:7" x14ac:dyDescent="0.3">
      <c r="A183" s="5" t="s">
        <v>18</v>
      </c>
      <c r="B183" s="5" t="s">
        <v>112</v>
      </c>
      <c r="C183" s="5" t="s">
        <v>113</v>
      </c>
      <c r="D183" s="5" t="s">
        <v>114</v>
      </c>
      <c r="E183" s="5" t="s">
        <v>832</v>
      </c>
      <c r="F183" s="5" t="s">
        <v>115</v>
      </c>
      <c r="G183" s="5" t="s">
        <v>116</v>
      </c>
    </row>
    <row r="184" spans="1:7" x14ac:dyDescent="0.3">
      <c r="A184" s="5" t="s">
        <v>1038</v>
      </c>
      <c r="B184" s="5" t="s">
        <v>375</v>
      </c>
      <c r="C184" s="5" t="s">
        <v>1110</v>
      </c>
      <c r="D184" s="5">
        <v>3220</v>
      </c>
      <c r="E184" s="5" t="s">
        <v>32</v>
      </c>
      <c r="F184" s="5"/>
      <c r="G184" s="5"/>
    </row>
    <row r="185" spans="1:7" x14ac:dyDescent="0.3">
      <c r="A185" s="5" t="s">
        <v>1039</v>
      </c>
      <c r="B185" s="5" t="s">
        <v>228</v>
      </c>
      <c r="C185" s="5" t="s">
        <v>1110</v>
      </c>
      <c r="D185" s="5">
        <v>1981</v>
      </c>
      <c r="E185" s="5"/>
      <c r="F185" s="5"/>
      <c r="G185" s="5" t="s">
        <v>229</v>
      </c>
    </row>
    <row r="186" spans="1:7" x14ac:dyDescent="0.3">
      <c r="A186" s="5" t="s">
        <v>1040</v>
      </c>
      <c r="B186" s="5" t="s">
        <v>230</v>
      </c>
      <c r="C186" s="5" t="s">
        <v>1116</v>
      </c>
      <c r="D186" s="5">
        <v>1672</v>
      </c>
      <c r="E186" s="5"/>
      <c r="F186" s="5"/>
      <c r="G186" s="5" t="s">
        <v>231</v>
      </c>
    </row>
    <row r="187" spans="1:7" x14ac:dyDescent="0.3">
      <c r="A187" s="5" t="s">
        <v>1041</v>
      </c>
      <c r="B187" s="5" t="s">
        <v>232</v>
      </c>
      <c r="C187" s="5" t="s">
        <v>1116</v>
      </c>
      <c r="D187" s="5">
        <v>1624</v>
      </c>
      <c r="E187" s="5"/>
      <c r="F187" s="5"/>
      <c r="G187" s="5" t="s">
        <v>154</v>
      </c>
    </row>
    <row r="188" spans="1:7" x14ac:dyDescent="0.3">
      <c r="A188" s="5" t="s">
        <v>1042</v>
      </c>
      <c r="B188" s="5" t="s">
        <v>233</v>
      </c>
      <c r="C188" s="5" t="s">
        <v>1116</v>
      </c>
      <c r="D188" s="5">
        <v>1468</v>
      </c>
      <c r="E188" s="5"/>
      <c r="F188" s="5"/>
      <c r="G188" s="5" t="s">
        <v>234</v>
      </c>
    </row>
    <row r="189" spans="1:7" x14ac:dyDescent="0.3">
      <c r="A189" s="5" t="s">
        <v>1043</v>
      </c>
      <c r="B189" s="5" t="s">
        <v>376</v>
      </c>
      <c r="C189" s="5" t="s">
        <v>1110</v>
      </c>
      <c r="D189" s="5">
        <v>924</v>
      </c>
      <c r="E189" s="5" t="s">
        <v>80</v>
      </c>
      <c r="F189" s="5"/>
      <c r="G189" s="5"/>
    </row>
    <row r="190" spans="1:7" x14ac:dyDescent="0.3">
      <c r="A190" s="5" t="s">
        <v>1044</v>
      </c>
      <c r="B190" s="5" t="s">
        <v>377</v>
      </c>
      <c r="C190" s="5" t="s">
        <v>1110</v>
      </c>
      <c r="D190" s="5">
        <v>920</v>
      </c>
      <c r="E190" s="5" t="s">
        <v>56</v>
      </c>
      <c r="F190" s="5"/>
      <c r="G190" s="5"/>
    </row>
    <row r="191" spans="1:7" x14ac:dyDescent="0.3">
      <c r="A191" s="5" t="s">
        <v>1045</v>
      </c>
      <c r="B191" s="5" t="s">
        <v>235</v>
      </c>
      <c r="C191" s="5" t="s">
        <v>1116</v>
      </c>
      <c r="D191" s="5">
        <v>768</v>
      </c>
      <c r="E191" s="5"/>
      <c r="F191" s="5"/>
      <c r="G191" s="5" t="s">
        <v>236</v>
      </c>
    </row>
    <row r="192" spans="1:7" x14ac:dyDescent="0.3">
      <c r="A192" s="5" t="s">
        <v>1046</v>
      </c>
      <c r="B192" s="5"/>
      <c r="C192" s="5"/>
      <c r="D192" s="5"/>
      <c r="E192" s="5"/>
      <c r="F192" s="5"/>
      <c r="G192" s="5"/>
    </row>
    <row r="193" spans="1:7" x14ac:dyDescent="0.3">
      <c r="A193" s="5" t="s">
        <v>1047</v>
      </c>
      <c r="B193" s="5"/>
      <c r="C193" s="5"/>
      <c r="D193" s="5"/>
      <c r="E193" s="5"/>
      <c r="F193" s="5"/>
      <c r="G193" s="5"/>
    </row>
    <row r="194" spans="1:7" x14ac:dyDescent="0.3">
      <c r="A194" s="5" t="s">
        <v>1048</v>
      </c>
      <c r="B194" s="5"/>
      <c r="C194" s="5"/>
      <c r="D194" s="5"/>
      <c r="E194" s="5"/>
      <c r="F194" s="5"/>
      <c r="G194" s="5"/>
    </row>
    <row r="195" spans="1:7" x14ac:dyDescent="0.3">
      <c r="A195" s="5" t="s">
        <v>1138</v>
      </c>
      <c r="B195" s="5"/>
      <c r="C195" s="5"/>
      <c r="D195" s="5"/>
      <c r="E195" s="5"/>
      <c r="F195" s="5"/>
      <c r="G195" s="5"/>
    </row>
    <row r="196" spans="1:7" x14ac:dyDescent="0.3">
      <c r="A196" s="5" t="s">
        <v>18</v>
      </c>
      <c r="B196" s="5" t="s">
        <v>112</v>
      </c>
      <c r="C196" s="5" t="s">
        <v>113</v>
      </c>
      <c r="D196" s="5" t="s">
        <v>114</v>
      </c>
      <c r="E196" s="5" t="s">
        <v>832</v>
      </c>
      <c r="F196" s="5" t="s">
        <v>115</v>
      </c>
      <c r="G196" s="5" t="s">
        <v>116</v>
      </c>
    </row>
    <row r="197" spans="1:7" x14ac:dyDescent="0.3">
      <c r="A197" s="5" t="s">
        <v>1049</v>
      </c>
      <c r="B197" s="5" t="s">
        <v>340</v>
      </c>
      <c r="C197" s="5" t="s">
        <v>1110</v>
      </c>
      <c r="D197" s="5">
        <v>3470</v>
      </c>
      <c r="E197" s="5" t="s">
        <v>32</v>
      </c>
      <c r="F197" s="5"/>
      <c r="G197" s="5" t="s">
        <v>341</v>
      </c>
    </row>
    <row r="198" spans="1:7" x14ac:dyDescent="0.3">
      <c r="A198" s="5" t="s">
        <v>1050</v>
      </c>
      <c r="B198" s="5" t="s">
        <v>237</v>
      </c>
      <c r="C198" s="5" t="s">
        <v>1116</v>
      </c>
      <c r="D198" s="5">
        <v>3284</v>
      </c>
      <c r="E198" s="5"/>
      <c r="F198" s="5"/>
      <c r="G198" s="5" t="s">
        <v>238</v>
      </c>
    </row>
    <row r="199" spans="1:7" x14ac:dyDescent="0.3">
      <c r="A199" s="5" t="s">
        <v>1051</v>
      </c>
      <c r="B199" s="5" t="s">
        <v>241</v>
      </c>
      <c r="C199" s="5" t="s">
        <v>1116</v>
      </c>
      <c r="D199" s="5">
        <v>2536</v>
      </c>
      <c r="E199" s="5"/>
      <c r="F199" s="5"/>
      <c r="G199" s="5" t="s">
        <v>242</v>
      </c>
    </row>
    <row r="200" spans="1:7" x14ac:dyDescent="0.3">
      <c r="A200" s="5" t="s">
        <v>1052</v>
      </c>
      <c r="B200" s="5" t="s">
        <v>378</v>
      </c>
      <c r="C200" s="5" t="s">
        <v>1110</v>
      </c>
      <c r="D200" s="5">
        <v>2350</v>
      </c>
      <c r="E200" s="5" t="s">
        <v>80</v>
      </c>
      <c r="F200" s="5"/>
      <c r="G200" s="5" t="s">
        <v>216</v>
      </c>
    </row>
    <row r="201" spans="1:7" x14ac:dyDescent="0.3">
      <c r="A201" s="5" t="s">
        <v>1053</v>
      </c>
      <c r="B201" s="5" t="s">
        <v>243</v>
      </c>
      <c r="C201" s="5" t="s">
        <v>1110</v>
      </c>
      <c r="D201" s="5">
        <v>2164</v>
      </c>
      <c r="E201" s="5" t="s">
        <v>32</v>
      </c>
      <c r="F201" s="5"/>
      <c r="G201" s="5" t="s">
        <v>244</v>
      </c>
    </row>
    <row r="202" spans="1:7" ht="33" x14ac:dyDescent="0.3">
      <c r="A202" s="5" t="s">
        <v>1054</v>
      </c>
      <c r="B202" s="5" t="s">
        <v>245</v>
      </c>
      <c r="C202" s="5" t="s">
        <v>1110</v>
      </c>
      <c r="D202" s="5">
        <v>2056</v>
      </c>
      <c r="E202" s="5"/>
      <c r="F202" s="5"/>
      <c r="G202" s="5" t="s">
        <v>246</v>
      </c>
    </row>
    <row r="203" spans="1:7" x14ac:dyDescent="0.3">
      <c r="A203" s="5" t="s">
        <v>1055</v>
      </c>
      <c r="B203" s="5" t="s">
        <v>247</v>
      </c>
      <c r="C203" s="5" t="s">
        <v>1116</v>
      </c>
      <c r="D203" s="5">
        <v>1396</v>
      </c>
      <c r="E203" s="5"/>
      <c r="F203" s="5"/>
      <c r="G203" s="5" t="s">
        <v>178</v>
      </c>
    </row>
    <row r="204" spans="1:7" x14ac:dyDescent="0.3">
      <c r="A204" s="5" t="s">
        <v>1056</v>
      </c>
      <c r="B204" s="5" t="s">
        <v>338</v>
      </c>
      <c r="C204" s="5" t="s">
        <v>1110</v>
      </c>
      <c r="D204" s="5">
        <v>936</v>
      </c>
      <c r="E204" s="5" t="s">
        <v>32</v>
      </c>
      <c r="F204" s="5"/>
      <c r="G204" s="5" t="s">
        <v>283</v>
      </c>
    </row>
    <row r="205" spans="1:7" x14ac:dyDescent="0.3">
      <c r="A205" s="5" t="s">
        <v>1057</v>
      </c>
      <c r="B205" s="5" t="s">
        <v>339</v>
      </c>
      <c r="C205" s="5" t="s">
        <v>1110</v>
      </c>
      <c r="D205" s="5">
        <v>936</v>
      </c>
      <c r="E205" s="5" t="s">
        <v>56</v>
      </c>
      <c r="F205" s="5"/>
      <c r="G205" s="5"/>
    </row>
    <row r="206" spans="1:7" x14ac:dyDescent="0.3">
      <c r="A206" s="5" t="s">
        <v>1058</v>
      </c>
      <c r="B206" s="5" t="s">
        <v>248</v>
      </c>
      <c r="C206" s="5" t="s">
        <v>1116</v>
      </c>
      <c r="D206" s="5">
        <v>872</v>
      </c>
      <c r="E206" s="5"/>
      <c r="F206" s="5"/>
      <c r="G206" s="5" t="s">
        <v>249</v>
      </c>
    </row>
    <row r="207" spans="1:7" x14ac:dyDescent="0.3">
      <c r="A207" s="5" t="s">
        <v>1059</v>
      </c>
      <c r="B207" s="5"/>
      <c r="C207" s="5"/>
      <c r="D207" s="5"/>
      <c r="E207" s="5"/>
      <c r="F207" s="5"/>
      <c r="G207" s="5"/>
    </row>
    <row r="208" spans="1:7" x14ac:dyDescent="0.3">
      <c r="A208" s="5" t="s">
        <v>1139</v>
      </c>
      <c r="B208" s="5"/>
      <c r="C208" s="5"/>
      <c r="D208" s="5"/>
      <c r="E208" s="5"/>
      <c r="F208" s="5"/>
      <c r="G208" s="5"/>
    </row>
    <row r="209" spans="1:7" x14ac:dyDescent="0.3">
      <c r="A209" s="5" t="s">
        <v>18</v>
      </c>
      <c r="B209" s="5" t="s">
        <v>112</v>
      </c>
      <c r="C209" s="5" t="s">
        <v>113</v>
      </c>
      <c r="D209" s="5" t="s">
        <v>114</v>
      </c>
      <c r="E209" s="5" t="s">
        <v>832</v>
      </c>
      <c r="F209" s="5" t="s">
        <v>115</v>
      </c>
      <c r="G209" s="5" t="s">
        <v>116</v>
      </c>
    </row>
    <row r="210" spans="1:7" x14ac:dyDescent="0.3">
      <c r="A210" s="5" t="s">
        <v>1071</v>
      </c>
      <c r="B210" s="5" t="s">
        <v>379</v>
      </c>
      <c r="C210" s="5" t="s">
        <v>1110</v>
      </c>
      <c r="D210" s="5">
        <v>2948</v>
      </c>
      <c r="E210" s="5" t="s">
        <v>80</v>
      </c>
      <c r="F210" s="5">
        <v>45000</v>
      </c>
      <c r="G210" s="5" t="s">
        <v>216</v>
      </c>
    </row>
    <row r="211" spans="1:7" x14ac:dyDescent="0.3">
      <c r="A211" s="5" t="s">
        <v>1072</v>
      </c>
      <c r="B211" s="5" t="s">
        <v>268</v>
      </c>
      <c r="C211" s="5" t="s">
        <v>1110</v>
      </c>
      <c r="D211" s="5">
        <v>2888</v>
      </c>
      <c r="E211" s="5" t="s">
        <v>32</v>
      </c>
      <c r="F211" s="5">
        <v>33000</v>
      </c>
      <c r="G211" s="5" t="s">
        <v>269</v>
      </c>
    </row>
    <row r="212" spans="1:7" x14ac:dyDescent="0.3">
      <c r="A212" s="5" t="s">
        <v>1073</v>
      </c>
      <c r="B212" s="5" t="s">
        <v>272</v>
      </c>
      <c r="C212" s="5" t="s">
        <v>1110</v>
      </c>
      <c r="D212" s="5">
        <v>2760</v>
      </c>
      <c r="E212" s="5"/>
      <c r="F212" s="5"/>
      <c r="G212" s="5" t="s">
        <v>273</v>
      </c>
    </row>
    <row r="213" spans="1:7" x14ac:dyDescent="0.3">
      <c r="A213" s="5" t="s">
        <v>1074</v>
      </c>
      <c r="B213" s="5" t="s">
        <v>270</v>
      </c>
      <c r="C213" s="5" t="s">
        <v>1110</v>
      </c>
      <c r="D213" s="5">
        <v>2744</v>
      </c>
      <c r="E213" s="5" t="s">
        <v>32</v>
      </c>
      <c r="F213" s="5">
        <v>40000</v>
      </c>
      <c r="G213" s="5" t="s">
        <v>271</v>
      </c>
    </row>
    <row r="214" spans="1:7" x14ac:dyDescent="0.3">
      <c r="A214" s="5" t="s">
        <v>1075</v>
      </c>
      <c r="B214" s="5" t="s">
        <v>1147</v>
      </c>
      <c r="C214" s="5" t="s">
        <v>1114</v>
      </c>
      <c r="D214" s="5">
        <v>2668</v>
      </c>
      <c r="E214" s="5"/>
      <c r="F214" s="5"/>
      <c r="G214" s="5" t="s">
        <v>1148</v>
      </c>
    </row>
    <row r="215" spans="1:7" x14ac:dyDescent="0.3">
      <c r="A215" s="5" t="s">
        <v>1076</v>
      </c>
      <c r="B215" s="5" t="s">
        <v>266</v>
      </c>
      <c r="C215" s="5" t="s">
        <v>1116</v>
      </c>
      <c r="D215" s="5">
        <v>2635</v>
      </c>
      <c r="E215" s="5"/>
      <c r="F215" s="5"/>
      <c r="G215" s="5" t="s">
        <v>267</v>
      </c>
    </row>
    <row r="216" spans="1:7" x14ac:dyDescent="0.3">
      <c r="A216" s="5" t="s">
        <v>1077</v>
      </c>
      <c r="B216" s="5" t="s">
        <v>278</v>
      </c>
      <c r="C216" s="5" t="s">
        <v>1116</v>
      </c>
      <c r="D216" s="5">
        <v>2554</v>
      </c>
      <c r="E216" s="5"/>
      <c r="F216" s="5"/>
      <c r="G216" s="5" t="s">
        <v>279</v>
      </c>
    </row>
    <row r="217" spans="1:7" x14ac:dyDescent="0.3">
      <c r="A217" s="5" t="s">
        <v>1078</v>
      </c>
      <c r="B217" s="5" t="s">
        <v>280</v>
      </c>
      <c r="C217" s="5" t="s">
        <v>1116</v>
      </c>
      <c r="D217" s="5">
        <v>2528</v>
      </c>
      <c r="E217" s="5"/>
      <c r="F217" s="5"/>
      <c r="G217" s="5"/>
    </row>
    <row r="218" spans="1:7" x14ac:dyDescent="0.3">
      <c r="A218" s="5" t="s">
        <v>1079</v>
      </c>
      <c r="B218" s="5" t="s">
        <v>344</v>
      </c>
      <c r="C218" s="5" t="s">
        <v>1116</v>
      </c>
      <c r="D218" s="5">
        <v>2512</v>
      </c>
      <c r="E218" s="5"/>
      <c r="F218" s="5"/>
      <c r="G218" s="5" t="s">
        <v>345</v>
      </c>
    </row>
    <row r="219" spans="1:7" x14ac:dyDescent="0.3">
      <c r="A219" s="5" t="s">
        <v>1080</v>
      </c>
      <c r="B219" s="5" t="s">
        <v>346</v>
      </c>
      <c r="C219" s="5" t="s">
        <v>1116</v>
      </c>
      <c r="D219" s="5">
        <v>2480</v>
      </c>
      <c r="E219" s="5"/>
      <c r="F219" s="5"/>
      <c r="G219" s="5" t="s">
        <v>15</v>
      </c>
    </row>
    <row r="220" spans="1:7" x14ac:dyDescent="0.3">
      <c r="A220" s="5" t="s">
        <v>1081</v>
      </c>
      <c r="B220" s="5" t="s">
        <v>347</v>
      </c>
      <c r="C220" s="5" t="s">
        <v>1116</v>
      </c>
      <c r="D220" s="5">
        <v>2324</v>
      </c>
      <c r="E220" s="5"/>
      <c r="F220" s="5"/>
      <c r="G220" s="5" t="s">
        <v>348</v>
      </c>
    </row>
    <row r="221" spans="1:7" x14ac:dyDescent="0.3">
      <c r="A221" s="5" t="s">
        <v>1141</v>
      </c>
      <c r="B221" s="5" t="s">
        <v>274</v>
      </c>
      <c r="C221" s="5" t="s">
        <v>1116</v>
      </c>
      <c r="D221" s="5">
        <v>1879</v>
      </c>
      <c r="E221" s="5"/>
      <c r="F221" s="5"/>
      <c r="G221" s="5" t="s">
        <v>275</v>
      </c>
    </row>
    <row r="222" spans="1:7" x14ac:dyDescent="0.3">
      <c r="A222" s="5" t="s">
        <v>18</v>
      </c>
      <c r="B222" s="5" t="s">
        <v>112</v>
      </c>
      <c r="C222" s="5" t="s">
        <v>113</v>
      </c>
      <c r="D222" s="5" t="s">
        <v>114</v>
      </c>
      <c r="E222" s="5" t="s">
        <v>832</v>
      </c>
      <c r="F222" s="5" t="s">
        <v>115</v>
      </c>
      <c r="G222" s="5" t="s">
        <v>116</v>
      </c>
    </row>
    <row r="223" spans="1:7" x14ac:dyDescent="0.3">
      <c r="A223" s="5" t="s">
        <v>1060</v>
      </c>
      <c r="B223" s="2" t="s">
        <v>1121</v>
      </c>
      <c r="C223" s="2" t="s">
        <v>1119</v>
      </c>
      <c r="D223" s="2">
        <v>2683</v>
      </c>
      <c r="E223" s="2"/>
      <c r="F223" s="2"/>
      <c r="G223" s="2" t="s">
        <v>1122</v>
      </c>
    </row>
    <row r="224" spans="1:7" x14ac:dyDescent="0.3">
      <c r="A224" s="5" t="s">
        <v>1061</v>
      </c>
      <c r="B224" s="5" t="s">
        <v>254</v>
      </c>
      <c r="C224" s="5" t="s">
        <v>1116</v>
      </c>
      <c r="D224" s="5">
        <v>1744</v>
      </c>
      <c r="E224" s="5"/>
      <c r="F224" s="5"/>
      <c r="G224" s="5" t="s">
        <v>255</v>
      </c>
    </row>
    <row r="225" spans="1:7" x14ac:dyDescent="0.3">
      <c r="A225" s="5" t="s">
        <v>1062</v>
      </c>
      <c r="B225" s="5" t="s">
        <v>262</v>
      </c>
      <c r="C225" s="5" t="s">
        <v>1116</v>
      </c>
      <c r="D225" s="5">
        <v>1680</v>
      </c>
      <c r="E225" s="5"/>
      <c r="F225" s="5"/>
      <c r="G225" s="5" t="s">
        <v>30</v>
      </c>
    </row>
    <row r="226" spans="1:7" x14ac:dyDescent="0.3">
      <c r="A226" s="5" t="s">
        <v>1063</v>
      </c>
      <c r="B226" s="5" t="s">
        <v>253</v>
      </c>
      <c r="C226" s="5" t="s">
        <v>1116</v>
      </c>
      <c r="D226" s="5">
        <v>1408</v>
      </c>
      <c r="E226" s="5"/>
      <c r="F226" s="5"/>
      <c r="G226" s="5" t="s">
        <v>154</v>
      </c>
    </row>
    <row r="227" spans="1:7" x14ac:dyDescent="0.3">
      <c r="A227" s="5" t="s">
        <v>1064</v>
      </c>
      <c r="B227" s="5" t="s">
        <v>258</v>
      </c>
      <c r="C227" s="5" t="s">
        <v>1110</v>
      </c>
      <c r="D227" s="5">
        <v>1112</v>
      </c>
      <c r="E227" s="5"/>
      <c r="F227" s="5"/>
      <c r="G227" s="5" t="s">
        <v>259</v>
      </c>
    </row>
    <row r="228" spans="1:7" x14ac:dyDescent="0.3">
      <c r="A228" s="5" t="s">
        <v>1065</v>
      </c>
      <c r="B228" s="5" t="s">
        <v>260</v>
      </c>
      <c r="C228" s="5" t="s">
        <v>1116</v>
      </c>
      <c r="D228" s="5">
        <v>1056</v>
      </c>
      <c r="E228" s="5"/>
      <c r="F228" s="5"/>
      <c r="G228" s="5" t="s">
        <v>261</v>
      </c>
    </row>
    <row r="229" spans="1:7" x14ac:dyDescent="0.3">
      <c r="A229" s="5" t="s">
        <v>1066</v>
      </c>
      <c r="B229" s="5" t="s">
        <v>263</v>
      </c>
      <c r="C229" s="5" t="s">
        <v>1110</v>
      </c>
      <c r="D229" s="5">
        <v>984</v>
      </c>
      <c r="E229" s="5"/>
      <c r="F229" s="5"/>
      <c r="G229" s="5" t="s">
        <v>259</v>
      </c>
    </row>
    <row r="230" spans="1:7" x14ac:dyDescent="0.3">
      <c r="A230" s="5" t="s">
        <v>1067</v>
      </c>
      <c r="B230" s="5" t="s">
        <v>350</v>
      </c>
      <c r="C230" s="5" t="s">
        <v>1116</v>
      </c>
      <c r="D230" s="5">
        <v>980</v>
      </c>
      <c r="E230" s="5"/>
      <c r="F230" s="5"/>
      <c r="G230" s="5" t="s">
        <v>351</v>
      </c>
    </row>
    <row r="231" spans="1:7" x14ac:dyDescent="0.3">
      <c r="A231" s="5" t="s">
        <v>1068</v>
      </c>
      <c r="B231" s="5" t="s">
        <v>251</v>
      </c>
      <c r="C231" s="5" t="s">
        <v>1116</v>
      </c>
      <c r="D231" s="5">
        <v>972</v>
      </c>
      <c r="E231" s="5"/>
      <c r="F231" s="5"/>
      <c r="G231" s="5" t="s">
        <v>252</v>
      </c>
    </row>
    <row r="232" spans="1:7" x14ac:dyDescent="0.3">
      <c r="A232" s="5" t="s">
        <v>1069</v>
      </c>
      <c r="B232" s="5"/>
      <c r="C232" s="5"/>
      <c r="D232" s="5"/>
      <c r="E232" s="5"/>
      <c r="F232" s="5"/>
      <c r="G232" s="5"/>
    </row>
    <row r="233" spans="1:7" x14ac:dyDescent="0.3">
      <c r="A233" s="5" t="s">
        <v>1070</v>
      </c>
      <c r="B233" s="5"/>
      <c r="C233" s="5"/>
      <c r="D233" s="5"/>
      <c r="E233" s="5"/>
      <c r="F233" s="5"/>
      <c r="G233" s="5"/>
    </row>
    <row r="234" spans="1:7" x14ac:dyDescent="0.3">
      <c r="A234" s="5" t="s">
        <v>1140</v>
      </c>
      <c r="B234" s="5"/>
      <c r="C234" s="5"/>
      <c r="D234" s="5"/>
      <c r="E234" s="5"/>
      <c r="F234" s="5"/>
      <c r="G234" s="5"/>
    </row>
    <row r="235" spans="1:7" x14ac:dyDescent="0.3">
      <c r="A235" s="5" t="s">
        <v>18</v>
      </c>
      <c r="B235" s="5" t="s">
        <v>112</v>
      </c>
      <c r="C235" s="5" t="s">
        <v>113</v>
      </c>
      <c r="D235" s="5" t="s">
        <v>114</v>
      </c>
      <c r="E235" s="5" t="s">
        <v>832</v>
      </c>
      <c r="F235" s="5" t="s">
        <v>115</v>
      </c>
      <c r="G235" s="5" t="s">
        <v>116</v>
      </c>
    </row>
    <row r="236" spans="1:7" x14ac:dyDescent="0.3">
      <c r="A236" s="5" t="s">
        <v>1093</v>
      </c>
      <c r="B236" s="5" t="s">
        <v>284</v>
      </c>
      <c r="C236" s="5" t="s">
        <v>1110</v>
      </c>
      <c r="D236" s="5">
        <v>2878</v>
      </c>
      <c r="E236" s="5" t="s">
        <v>80</v>
      </c>
      <c r="F236" s="5">
        <v>43000</v>
      </c>
      <c r="G236" s="5" t="s">
        <v>285</v>
      </c>
    </row>
    <row r="237" spans="1:7" x14ac:dyDescent="0.3">
      <c r="A237" s="5" t="s">
        <v>1094</v>
      </c>
      <c r="B237" s="5" t="s">
        <v>282</v>
      </c>
      <c r="C237" s="5" t="s">
        <v>1110</v>
      </c>
      <c r="D237" s="5">
        <v>2648</v>
      </c>
      <c r="E237" s="5" t="s">
        <v>32</v>
      </c>
      <c r="F237" s="5">
        <v>37000</v>
      </c>
      <c r="G237" s="5" t="s">
        <v>283</v>
      </c>
    </row>
    <row r="238" spans="1:7" x14ac:dyDescent="0.3">
      <c r="A238" s="5" t="s">
        <v>1095</v>
      </c>
      <c r="B238" s="5" t="s">
        <v>354</v>
      </c>
      <c r="C238" s="5" t="s">
        <v>1116</v>
      </c>
      <c r="D238" s="5">
        <v>2574</v>
      </c>
      <c r="E238" s="5"/>
      <c r="F238" s="5"/>
      <c r="G238" s="5" t="s">
        <v>355</v>
      </c>
    </row>
    <row r="239" spans="1:7" x14ac:dyDescent="0.3">
      <c r="A239" s="5" t="s">
        <v>1096</v>
      </c>
      <c r="B239" s="5" t="s">
        <v>380</v>
      </c>
      <c r="C239" s="5" t="s">
        <v>1110</v>
      </c>
      <c r="D239" s="5">
        <v>1624</v>
      </c>
      <c r="E239" s="5" t="s">
        <v>80</v>
      </c>
      <c r="F239" s="5"/>
      <c r="G239" s="5" t="s">
        <v>285</v>
      </c>
    </row>
    <row r="240" spans="1:7" x14ac:dyDescent="0.3">
      <c r="A240" s="5" t="s">
        <v>1097</v>
      </c>
      <c r="B240" s="5"/>
      <c r="C240" s="5"/>
      <c r="D240" s="5"/>
      <c r="E240" s="5"/>
      <c r="F240" s="5"/>
      <c r="G240" s="5"/>
    </row>
    <row r="241" spans="1:7" x14ac:dyDescent="0.3">
      <c r="A241" s="5" t="s">
        <v>1098</v>
      </c>
      <c r="B241" s="5"/>
      <c r="C241" s="5"/>
      <c r="D241" s="5"/>
      <c r="E241" s="5"/>
      <c r="F241" s="5"/>
      <c r="G241" s="5"/>
    </row>
    <row r="242" spans="1:7" x14ac:dyDescent="0.3">
      <c r="A242" s="5" t="s">
        <v>1099</v>
      </c>
      <c r="B242" s="5"/>
      <c r="C242" s="5"/>
      <c r="D242" s="5"/>
      <c r="E242" s="5"/>
      <c r="F242" s="5"/>
      <c r="G242" s="5"/>
    </row>
    <row r="243" spans="1:7" x14ac:dyDescent="0.3">
      <c r="A243" s="5" t="s">
        <v>1100</v>
      </c>
      <c r="B243" s="5"/>
      <c r="C243" s="5"/>
      <c r="D243" s="5"/>
      <c r="E243" s="5"/>
      <c r="F243" s="5"/>
      <c r="G243" s="5"/>
    </row>
    <row r="244" spans="1:7" x14ac:dyDescent="0.3">
      <c r="A244" s="5" t="s">
        <v>1101</v>
      </c>
      <c r="B244" s="5"/>
      <c r="C244" s="5"/>
      <c r="D244" s="5"/>
      <c r="E244" s="5"/>
      <c r="F244" s="5"/>
      <c r="G244" s="5"/>
    </row>
    <row r="245" spans="1:7" x14ac:dyDescent="0.3">
      <c r="A245" s="5" t="s">
        <v>1102</v>
      </c>
      <c r="B245" s="5"/>
      <c r="C245" s="5"/>
      <c r="D245" s="5"/>
      <c r="E245" s="5"/>
      <c r="F245" s="5"/>
      <c r="G245" s="5"/>
    </row>
    <row r="246" spans="1:7" x14ac:dyDescent="0.3">
      <c r="A246" s="5" t="s">
        <v>1103</v>
      </c>
      <c r="B246" s="5"/>
      <c r="C246" s="5"/>
      <c r="D246" s="5"/>
      <c r="E246" s="5"/>
      <c r="F246" s="5"/>
      <c r="G246" s="5"/>
    </row>
    <row r="247" spans="1:7" x14ac:dyDescent="0.3">
      <c r="A247" s="5" t="s">
        <v>1143</v>
      </c>
      <c r="B247" s="5"/>
      <c r="C247" s="5"/>
      <c r="D247" s="5"/>
      <c r="E247" s="5"/>
      <c r="F247" s="5"/>
      <c r="G247" s="5"/>
    </row>
    <row r="248" spans="1:7" x14ac:dyDescent="0.3">
      <c r="A248" s="5" t="s">
        <v>18</v>
      </c>
      <c r="B248" s="5" t="s">
        <v>112</v>
      </c>
      <c r="C248" s="5" t="s">
        <v>113</v>
      </c>
      <c r="D248" s="5" t="s">
        <v>114</v>
      </c>
      <c r="E248" s="5" t="s">
        <v>832</v>
      </c>
      <c r="F248" s="5" t="s">
        <v>115</v>
      </c>
      <c r="G248" s="5" t="s">
        <v>116</v>
      </c>
    </row>
    <row r="249" spans="1:7" x14ac:dyDescent="0.3">
      <c r="A249" s="5" t="s">
        <v>1082</v>
      </c>
      <c r="B249" s="5" t="s">
        <v>356</v>
      </c>
      <c r="C249" s="5" t="s">
        <v>1110</v>
      </c>
      <c r="D249" s="5">
        <v>2922</v>
      </c>
      <c r="E249" s="5" t="s">
        <v>56</v>
      </c>
      <c r="F249" s="5">
        <v>43000</v>
      </c>
      <c r="G249" s="5" t="s">
        <v>357</v>
      </c>
    </row>
    <row r="250" spans="1:7" x14ac:dyDescent="0.3">
      <c r="A250" s="5" t="s">
        <v>1083</v>
      </c>
      <c r="B250" s="5" t="s">
        <v>289</v>
      </c>
      <c r="C250" s="5" t="s">
        <v>1110</v>
      </c>
      <c r="D250" s="5">
        <v>2172</v>
      </c>
      <c r="E250" s="5"/>
      <c r="F250" s="5"/>
      <c r="G250" s="5" t="s">
        <v>175</v>
      </c>
    </row>
    <row r="251" spans="1:7" x14ac:dyDescent="0.3">
      <c r="A251" s="5" t="s">
        <v>1084</v>
      </c>
      <c r="B251" s="5" t="s">
        <v>358</v>
      </c>
      <c r="C251" s="5" t="s">
        <v>1110</v>
      </c>
      <c r="D251" s="5">
        <v>1688</v>
      </c>
      <c r="E251" s="5" t="s">
        <v>56</v>
      </c>
      <c r="F251" s="5"/>
      <c r="G251" s="5" t="s">
        <v>357</v>
      </c>
    </row>
    <row r="252" spans="1:7" x14ac:dyDescent="0.3">
      <c r="A252" s="5" t="s">
        <v>1085</v>
      </c>
      <c r="B252" s="5" t="s">
        <v>294</v>
      </c>
      <c r="C252" s="5" t="s">
        <v>1110</v>
      </c>
      <c r="D252" s="5">
        <v>1344</v>
      </c>
      <c r="E252" s="5"/>
      <c r="F252" s="5"/>
      <c r="G252" s="5" t="s">
        <v>295</v>
      </c>
    </row>
    <row r="253" spans="1:7" x14ac:dyDescent="0.3">
      <c r="A253" s="5" t="s">
        <v>1086</v>
      </c>
      <c r="B253" s="5" t="s">
        <v>288</v>
      </c>
      <c r="C253" s="5" t="s">
        <v>1110</v>
      </c>
      <c r="D253" s="5">
        <v>1240</v>
      </c>
      <c r="E253" s="5"/>
      <c r="F253" s="5"/>
      <c r="G253" s="5" t="s">
        <v>231</v>
      </c>
    </row>
    <row r="254" spans="1:7" x14ac:dyDescent="0.3">
      <c r="A254" s="5" t="s">
        <v>1087</v>
      </c>
      <c r="B254" s="5" t="s">
        <v>291</v>
      </c>
      <c r="C254" s="5" t="s">
        <v>1116</v>
      </c>
      <c r="D254" s="5">
        <v>736</v>
      </c>
      <c r="E254" s="5"/>
      <c r="F254" s="5"/>
      <c r="G254" s="5" t="s">
        <v>292</v>
      </c>
    </row>
    <row r="255" spans="1:7" x14ac:dyDescent="0.3">
      <c r="A255" s="5" t="s">
        <v>1088</v>
      </c>
      <c r="B255" s="5" t="s">
        <v>381</v>
      </c>
      <c r="C255" s="5" t="s">
        <v>1116</v>
      </c>
      <c r="D255" s="5">
        <v>712</v>
      </c>
      <c r="E255" s="5"/>
      <c r="F255" s="5"/>
      <c r="G255" s="5" t="s">
        <v>382</v>
      </c>
    </row>
    <row r="256" spans="1:7" x14ac:dyDescent="0.3">
      <c r="A256" s="5" t="s">
        <v>1089</v>
      </c>
      <c r="B256" s="5"/>
      <c r="C256" s="5"/>
      <c r="D256" s="5"/>
      <c r="E256" s="5"/>
      <c r="F256" s="5"/>
      <c r="G256" s="5"/>
    </row>
    <row r="257" spans="1:25" x14ac:dyDescent="0.3">
      <c r="A257" s="5" t="s">
        <v>1090</v>
      </c>
      <c r="B257" s="5"/>
      <c r="C257" s="5"/>
      <c r="D257" s="5"/>
      <c r="E257" s="5"/>
      <c r="F257" s="5"/>
      <c r="G257" s="5"/>
    </row>
    <row r="258" spans="1:25" x14ac:dyDescent="0.3">
      <c r="A258" s="5" t="s">
        <v>1091</v>
      </c>
      <c r="B258" s="5"/>
      <c r="C258" s="5"/>
      <c r="D258" s="5"/>
      <c r="E258" s="5"/>
      <c r="F258" s="5"/>
      <c r="G258" s="5"/>
    </row>
    <row r="259" spans="1:25" x14ac:dyDescent="0.3">
      <c r="A259" s="5" t="s">
        <v>1092</v>
      </c>
      <c r="B259" s="5"/>
      <c r="C259" s="5"/>
      <c r="D259" s="5"/>
      <c r="E259" s="5"/>
      <c r="F259" s="5"/>
      <c r="G259" s="5"/>
    </row>
    <row r="260" spans="1:25" x14ac:dyDescent="0.3">
      <c r="A260" s="5" t="s">
        <v>1142</v>
      </c>
    </row>
    <row r="269" spans="1:25" x14ac:dyDescent="0.3">
      <c r="A269" s="3" t="s">
        <v>44</v>
      </c>
    </row>
    <row r="270" spans="1:25" x14ac:dyDescent="0.3">
      <c r="C270" s="3" t="s">
        <v>34</v>
      </c>
    </row>
    <row r="271" spans="1:25" x14ac:dyDescent="0.3">
      <c r="A271" s="3" t="s">
        <v>43</v>
      </c>
      <c r="B271" s="3" t="s">
        <v>46</v>
      </c>
      <c r="C271" s="3" t="s">
        <v>47</v>
      </c>
      <c r="D271" s="3" t="s">
        <v>49</v>
      </c>
      <c r="E271" s="3" t="s">
        <v>455</v>
      </c>
      <c r="F271" s="3" t="s">
        <v>50</v>
      </c>
      <c r="G271" s="3" t="s">
        <v>51</v>
      </c>
      <c r="H271" s="3" t="s">
        <v>52</v>
      </c>
      <c r="I271" s="3" t="s">
        <v>53</v>
      </c>
      <c r="J271" s="3" t="s">
        <v>54</v>
      </c>
      <c r="K271" s="3" t="s">
        <v>55</v>
      </c>
      <c r="L271" s="3" t="s">
        <v>442</v>
      </c>
      <c r="M271" s="3" t="s">
        <v>443</v>
      </c>
      <c r="N271" s="3" t="s">
        <v>444</v>
      </c>
      <c r="O271" s="3" t="s">
        <v>445</v>
      </c>
      <c r="P271" s="3" t="s">
        <v>446</v>
      </c>
      <c r="Q271" s="3" t="s">
        <v>447</v>
      </c>
      <c r="R271" s="3" t="s">
        <v>448</v>
      </c>
      <c r="S271" s="3" t="s">
        <v>449</v>
      </c>
      <c r="T271" s="3" t="s">
        <v>450</v>
      </c>
      <c r="U271" s="3" t="s">
        <v>451</v>
      </c>
      <c r="V271" s="3" t="s">
        <v>456</v>
      </c>
      <c r="W271" s="3" t="s">
        <v>452</v>
      </c>
      <c r="X271" s="3" t="s">
        <v>453</v>
      </c>
      <c r="Y271" s="3" t="s">
        <v>454</v>
      </c>
    </row>
    <row r="272" spans="1:25" x14ac:dyDescent="0.3">
      <c r="A272" s="3" t="s">
        <v>477</v>
      </c>
      <c r="B272" s="3">
        <v>49984</v>
      </c>
      <c r="C272" s="3">
        <v>35904</v>
      </c>
      <c r="D272" s="3">
        <v>35904</v>
      </c>
      <c r="E272" s="3">
        <v>35904</v>
      </c>
      <c r="F272" s="3">
        <v>49984</v>
      </c>
      <c r="G272" s="3">
        <v>35904</v>
      </c>
      <c r="H272" s="3">
        <v>35904</v>
      </c>
      <c r="I272" s="3">
        <v>35904</v>
      </c>
      <c r="J272" s="3">
        <v>35904</v>
      </c>
      <c r="K272" s="3">
        <v>35904</v>
      </c>
      <c r="L272" s="3">
        <v>28864</v>
      </c>
      <c r="M272" s="3">
        <v>26048</v>
      </c>
      <c r="N272" s="3">
        <v>35904</v>
      </c>
      <c r="O272" s="3">
        <v>18304</v>
      </c>
      <c r="P272" s="3">
        <v>18304</v>
      </c>
      <c r="Q272" s="3">
        <v>16192</v>
      </c>
      <c r="R272" s="3">
        <v>25344</v>
      </c>
      <c r="S272" s="3">
        <v>23936</v>
      </c>
      <c r="T272" s="3">
        <v>39424</v>
      </c>
      <c r="U272" s="3">
        <v>32384</v>
      </c>
      <c r="V272" s="3">
        <v>23936</v>
      </c>
      <c r="W272" s="3">
        <v>10560</v>
      </c>
      <c r="X272" s="3">
        <v>10560</v>
      </c>
      <c r="Y272" s="3">
        <v>14784</v>
      </c>
    </row>
    <row r="273" spans="1:25" x14ac:dyDescent="0.3">
      <c r="A273" s="3" t="s">
        <v>478</v>
      </c>
      <c r="B273" s="3">
        <v>700</v>
      </c>
      <c r="C273" s="3">
        <v>700</v>
      </c>
      <c r="D273" s="3">
        <v>700</v>
      </c>
      <c r="E273" s="3">
        <v>700</v>
      </c>
      <c r="F273" s="3">
        <v>700</v>
      </c>
      <c r="G273" s="3">
        <v>700</v>
      </c>
      <c r="H273" s="3">
        <v>700</v>
      </c>
      <c r="I273" s="3">
        <v>700</v>
      </c>
      <c r="J273" s="3">
        <v>700</v>
      </c>
      <c r="K273" s="3">
        <v>700</v>
      </c>
      <c r="L273" s="3">
        <v>700</v>
      </c>
      <c r="M273" s="3">
        <v>1400</v>
      </c>
      <c r="N273" s="3">
        <v>1400</v>
      </c>
      <c r="O273" s="3">
        <v>700</v>
      </c>
      <c r="P273" s="3">
        <v>700</v>
      </c>
      <c r="Q273" s="3">
        <v>700</v>
      </c>
      <c r="R273" s="3">
        <v>700</v>
      </c>
      <c r="S273" s="3">
        <v>700</v>
      </c>
      <c r="T273" s="3">
        <v>700</v>
      </c>
      <c r="U273" s="3">
        <v>700</v>
      </c>
      <c r="V273" s="3">
        <v>700</v>
      </c>
      <c r="W273" s="3">
        <v>15400</v>
      </c>
      <c r="X273" s="3">
        <v>15400</v>
      </c>
      <c r="Y273" s="3">
        <v>1400</v>
      </c>
    </row>
    <row r="274" spans="1:25" x14ac:dyDescent="0.3">
      <c r="A274" s="3" t="s">
        <v>479</v>
      </c>
      <c r="B274" s="3">
        <v>34928</v>
      </c>
      <c r="C274" s="3">
        <v>34928</v>
      </c>
      <c r="D274" s="3">
        <v>34928</v>
      </c>
      <c r="E274" s="3">
        <v>50032</v>
      </c>
      <c r="F274" s="3">
        <v>34928</v>
      </c>
      <c r="G274" s="3">
        <v>34928</v>
      </c>
      <c r="H274" s="3">
        <v>34928</v>
      </c>
      <c r="I274" s="3">
        <v>50032</v>
      </c>
      <c r="J274" s="3">
        <v>0</v>
      </c>
      <c r="K274" s="3">
        <v>0</v>
      </c>
      <c r="L274" s="3">
        <v>0</v>
      </c>
      <c r="M274" s="3">
        <v>27376</v>
      </c>
      <c r="N274" s="3">
        <v>24544</v>
      </c>
      <c r="O274" s="3">
        <v>0</v>
      </c>
      <c r="P274" s="3">
        <v>0</v>
      </c>
      <c r="Q274" s="3">
        <v>0</v>
      </c>
      <c r="R274" s="3">
        <v>24544</v>
      </c>
      <c r="S274" s="3">
        <v>38704</v>
      </c>
      <c r="T274" s="3">
        <v>33984</v>
      </c>
      <c r="V274" s="3">
        <v>24544</v>
      </c>
      <c r="W274" s="3">
        <v>8496</v>
      </c>
      <c r="X274" s="3">
        <v>0</v>
      </c>
      <c r="Y274" s="3">
        <v>0</v>
      </c>
    </row>
    <row r="275" spans="1:25" x14ac:dyDescent="0.3">
      <c r="A275" s="3" t="s">
        <v>3</v>
      </c>
      <c r="B275" s="3">
        <v>8960</v>
      </c>
      <c r="C275" s="3">
        <v>8960</v>
      </c>
      <c r="D275" s="3">
        <v>8960</v>
      </c>
      <c r="E275" s="3">
        <v>8960</v>
      </c>
      <c r="F275" s="3">
        <v>8960</v>
      </c>
      <c r="G275" s="3">
        <v>8960</v>
      </c>
      <c r="H275" s="3">
        <v>8960</v>
      </c>
      <c r="I275" s="3">
        <v>8960</v>
      </c>
      <c r="J275" s="3">
        <v>8960</v>
      </c>
      <c r="K275" s="3">
        <v>8960</v>
      </c>
      <c r="L275" s="3">
        <v>2560</v>
      </c>
      <c r="M275" s="3">
        <v>46080</v>
      </c>
      <c r="N275" s="3">
        <v>2560</v>
      </c>
      <c r="O275" s="3">
        <v>2560</v>
      </c>
      <c r="P275" s="3">
        <v>2560</v>
      </c>
      <c r="Q275" s="3">
        <v>2560</v>
      </c>
      <c r="R275" s="3">
        <v>2560</v>
      </c>
      <c r="S275" s="3">
        <v>2560</v>
      </c>
      <c r="T275" s="3">
        <v>2560</v>
      </c>
      <c r="U275" s="3">
        <v>2560</v>
      </c>
      <c r="V275" s="3">
        <v>2560</v>
      </c>
      <c r="W275" s="3">
        <v>2560</v>
      </c>
      <c r="X275" s="3">
        <v>15360</v>
      </c>
      <c r="Y275" s="3">
        <v>2560</v>
      </c>
    </row>
    <row r="276" spans="1:25" x14ac:dyDescent="0.3">
      <c r="A276" s="3" t="s">
        <v>480</v>
      </c>
      <c r="B276" s="3">
        <v>35280</v>
      </c>
      <c r="C276" s="3">
        <v>50176</v>
      </c>
      <c r="D276" s="3">
        <v>35280</v>
      </c>
      <c r="E276" s="3">
        <v>35280</v>
      </c>
      <c r="F276" s="3">
        <v>35280</v>
      </c>
      <c r="G276" s="3">
        <v>50176</v>
      </c>
      <c r="H276" s="3">
        <v>50176</v>
      </c>
      <c r="I276" s="3">
        <v>35280</v>
      </c>
      <c r="J276" s="3">
        <v>35280</v>
      </c>
      <c r="K276" s="3">
        <v>35280</v>
      </c>
      <c r="L276" s="3">
        <v>28224</v>
      </c>
      <c r="M276" s="3">
        <v>26656</v>
      </c>
      <c r="N276" s="3">
        <v>22736</v>
      </c>
      <c r="O276" s="3">
        <v>20384</v>
      </c>
      <c r="P276" s="3">
        <v>20384</v>
      </c>
      <c r="Q276" s="3">
        <v>18032</v>
      </c>
      <c r="R276" s="3">
        <v>39984</v>
      </c>
      <c r="S276" s="3">
        <v>24304</v>
      </c>
      <c r="T276" s="3">
        <v>39984</v>
      </c>
      <c r="U276" s="3">
        <v>32144</v>
      </c>
      <c r="V276" s="3">
        <v>24304</v>
      </c>
      <c r="W276" s="3">
        <v>15288</v>
      </c>
      <c r="X276" s="3">
        <v>9408</v>
      </c>
      <c r="Y276" s="3">
        <v>9408</v>
      </c>
    </row>
    <row r="277" spans="1:25" x14ac:dyDescent="0.3">
      <c r="A277" s="3" t="s">
        <v>66</v>
      </c>
      <c r="B277" s="3">
        <v>34592</v>
      </c>
      <c r="C277" s="3">
        <v>49632</v>
      </c>
      <c r="D277" s="3">
        <v>34592</v>
      </c>
      <c r="E277" s="3">
        <v>34592</v>
      </c>
      <c r="F277" s="3">
        <v>34592</v>
      </c>
      <c r="G277" s="3">
        <v>34592</v>
      </c>
      <c r="H277" s="3">
        <v>34592</v>
      </c>
      <c r="I277" s="3">
        <v>49632</v>
      </c>
      <c r="J277" s="3">
        <v>34592</v>
      </c>
      <c r="K277" s="3">
        <v>34592</v>
      </c>
      <c r="L277" s="3">
        <v>30832</v>
      </c>
      <c r="M277" s="3">
        <v>26320</v>
      </c>
      <c r="N277" s="3">
        <v>23312</v>
      </c>
      <c r="O277" s="3">
        <v>19552</v>
      </c>
      <c r="P277" s="3">
        <v>19552</v>
      </c>
      <c r="Q277" s="3">
        <v>17296</v>
      </c>
      <c r="R277" s="3">
        <v>23312</v>
      </c>
      <c r="S277" s="3">
        <v>23312</v>
      </c>
      <c r="T277" s="3">
        <v>38352</v>
      </c>
      <c r="U277" s="3">
        <v>34592</v>
      </c>
      <c r="V277" s="3">
        <v>23312</v>
      </c>
      <c r="W277" s="3">
        <v>9024</v>
      </c>
      <c r="X277" s="3">
        <v>9024</v>
      </c>
      <c r="Y277" s="3">
        <v>9024</v>
      </c>
    </row>
    <row r="278" spans="1:25" x14ac:dyDescent="0.3">
      <c r="A278" s="3" t="s">
        <v>62</v>
      </c>
      <c r="B278" s="3">
        <v>9100</v>
      </c>
      <c r="C278" s="3">
        <v>9100</v>
      </c>
      <c r="D278" s="3">
        <v>9100</v>
      </c>
      <c r="E278" s="3">
        <v>9100</v>
      </c>
      <c r="F278" s="3">
        <v>9100</v>
      </c>
      <c r="G278" s="3">
        <v>9100</v>
      </c>
      <c r="H278" s="3">
        <v>9100</v>
      </c>
      <c r="I278" s="3">
        <v>9100</v>
      </c>
      <c r="J278" s="3">
        <v>9100</v>
      </c>
      <c r="K278" s="3">
        <v>9100</v>
      </c>
      <c r="L278" s="3">
        <v>2600</v>
      </c>
      <c r="M278" s="3">
        <v>2600</v>
      </c>
      <c r="N278" s="3">
        <v>2600</v>
      </c>
      <c r="O278" s="3">
        <v>37700</v>
      </c>
      <c r="P278" s="3">
        <v>2600</v>
      </c>
      <c r="Q278" s="3">
        <v>2600</v>
      </c>
      <c r="R278" s="3">
        <v>2600</v>
      </c>
      <c r="S278" s="3">
        <v>40300</v>
      </c>
      <c r="T278" s="3">
        <v>2600</v>
      </c>
      <c r="U278" s="3">
        <v>2600</v>
      </c>
      <c r="V278" s="3">
        <v>40300</v>
      </c>
      <c r="W278" s="3">
        <v>2600</v>
      </c>
      <c r="X278" s="3">
        <v>2600</v>
      </c>
      <c r="Y278" s="3">
        <v>2600</v>
      </c>
    </row>
    <row r="279" spans="1:25" x14ac:dyDescent="0.3">
      <c r="A279" s="3" t="s">
        <v>481</v>
      </c>
      <c r="B279" s="3">
        <v>36516</v>
      </c>
      <c r="C279" s="3">
        <v>36516</v>
      </c>
      <c r="D279" s="3">
        <v>36516</v>
      </c>
      <c r="E279" s="3">
        <v>50836</v>
      </c>
      <c r="F279" s="3">
        <v>36516</v>
      </c>
      <c r="G279" s="3">
        <v>36516</v>
      </c>
      <c r="H279" s="3">
        <v>36516</v>
      </c>
      <c r="I279" s="3">
        <v>36516</v>
      </c>
      <c r="J279" s="3">
        <v>50836</v>
      </c>
      <c r="K279" s="3">
        <v>36516</v>
      </c>
      <c r="L279" s="3">
        <v>29356</v>
      </c>
      <c r="M279" s="3">
        <v>26492</v>
      </c>
      <c r="N279" s="3">
        <v>22196</v>
      </c>
      <c r="O279" s="3">
        <v>18616</v>
      </c>
      <c r="P279" s="3">
        <v>29356</v>
      </c>
      <c r="Q279" s="3">
        <v>16468</v>
      </c>
      <c r="R279" s="3">
        <v>22196</v>
      </c>
      <c r="S279" s="3">
        <v>22196</v>
      </c>
      <c r="T279" s="3">
        <v>38664</v>
      </c>
      <c r="U279" s="3">
        <v>32936</v>
      </c>
      <c r="V279" s="3">
        <v>22196</v>
      </c>
      <c r="W279" s="3">
        <v>10740</v>
      </c>
      <c r="X279" s="3">
        <v>10740</v>
      </c>
      <c r="Y279" s="3">
        <v>10740</v>
      </c>
    </row>
    <row r="280" spans="1:25" x14ac:dyDescent="0.3">
      <c r="A280" s="3" t="s">
        <v>482</v>
      </c>
      <c r="B280" s="3">
        <v>35948</v>
      </c>
      <c r="C280" s="3">
        <v>35948</v>
      </c>
      <c r="D280" s="3">
        <v>35948</v>
      </c>
      <c r="E280" s="3">
        <v>35948</v>
      </c>
      <c r="F280" s="3">
        <v>35948</v>
      </c>
      <c r="G280" s="3">
        <v>35948</v>
      </c>
      <c r="H280" s="3">
        <v>50996</v>
      </c>
      <c r="I280" s="3">
        <v>50996</v>
      </c>
      <c r="J280" s="3">
        <v>35948</v>
      </c>
      <c r="K280" s="3">
        <v>35948</v>
      </c>
      <c r="L280" s="3">
        <v>30096</v>
      </c>
      <c r="M280" s="3">
        <v>38456</v>
      </c>
      <c r="N280" s="3">
        <v>21736</v>
      </c>
      <c r="O280" s="3">
        <v>21736</v>
      </c>
      <c r="P280" s="3">
        <v>21736</v>
      </c>
      <c r="Q280" s="3">
        <v>25916</v>
      </c>
      <c r="R280" s="3">
        <v>24244</v>
      </c>
      <c r="S280" s="3">
        <v>24244</v>
      </c>
      <c r="T280" s="3">
        <v>38456</v>
      </c>
      <c r="U280" s="3">
        <v>34276</v>
      </c>
      <c r="V280" s="3">
        <v>24244</v>
      </c>
      <c r="W280" s="3">
        <v>7524</v>
      </c>
      <c r="X280" s="3">
        <v>7524</v>
      </c>
      <c r="Y280" s="3">
        <v>7524</v>
      </c>
    </row>
    <row r="281" spans="1:25" x14ac:dyDescent="0.3">
      <c r="A281" s="3" t="s">
        <v>483</v>
      </c>
      <c r="B281" s="3">
        <v>34744</v>
      </c>
      <c r="C281" s="3">
        <v>34744</v>
      </c>
      <c r="D281" s="3">
        <v>34744</v>
      </c>
      <c r="E281" s="3">
        <v>34744</v>
      </c>
      <c r="F281" s="3">
        <v>34744</v>
      </c>
      <c r="G281" s="3">
        <v>49288</v>
      </c>
      <c r="H281" s="3">
        <v>34744</v>
      </c>
      <c r="I281" s="3">
        <v>34744</v>
      </c>
      <c r="J281" s="3">
        <v>49288</v>
      </c>
      <c r="K281" s="3">
        <v>34744</v>
      </c>
      <c r="L281" s="3">
        <v>29088</v>
      </c>
      <c r="M281" s="3">
        <v>26664</v>
      </c>
      <c r="N281" s="3">
        <v>21008</v>
      </c>
      <c r="O281" s="3">
        <v>21008</v>
      </c>
      <c r="P281" s="3">
        <v>21008</v>
      </c>
      <c r="Q281" s="3">
        <v>18584</v>
      </c>
      <c r="R281" s="3">
        <v>25048</v>
      </c>
      <c r="S281" s="3">
        <v>25048</v>
      </c>
      <c r="T281" s="3">
        <v>37168</v>
      </c>
      <c r="U281" s="3">
        <v>34744</v>
      </c>
      <c r="V281" s="3">
        <v>25048</v>
      </c>
      <c r="W281" s="3">
        <v>7272</v>
      </c>
      <c r="X281" s="3">
        <v>15352</v>
      </c>
      <c r="Y281" s="3">
        <v>7272</v>
      </c>
    </row>
    <row r="282" spans="1:25" x14ac:dyDescent="0.3">
      <c r="A282" s="3" t="s">
        <v>484</v>
      </c>
      <c r="B282" s="3">
        <v>33712</v>
      </c>
      <c r="C282" s="3">
        <v>33712</v>
      </c>
      <c r="D282" s="3">
        <v>50176</v>
      </c>
      <c r="E282" s="3">
        <v>33712</v>
      </c>
      <c r="F282" s="3">
        <v>33712</v>
      </c>
      <c r="G282" s="3">
        <v>33712</v>
      </c>
      <c r="H282" s="3">
        <v>33712</v>
      </c>
      <c r="I282" s="3">
        <v>33712</v>
      </c>
      <c r="J282" s="3">
        <v>50176</v>
      </c>
      <c r="K282" s="3">
        <v>33712</v>
      </c>
      <c r="L282" s="3">
        <v>28224</v>
      </c>
      <c r="M282" s="3">
        <v>26656</v>
      </c>
      <c r="N282" s="3">
        <v>22736</v>
      </c>
      <c r="O282" s="3">
        <v>20384</v>
      </c>
      <c r="P282" s="3">
        <v>20384</v>
      </c>
      <c r="Q282" s="3">
        <v>24304</v>
      </c>
      <c r="R282" s="3">
        <v>24304</v>
      </c>
      <c r="S282" s="3">
        <v>24304</v>
      </c>
      <c r="T282" s="3">
        <v>39984</v>
      </c>
      <c r="U282" s="3">
        <v>33712</v>
      </c>
      <c r="V282" s="3">
        <v>24304</v>
      </c>
      <c r="W282" s="3">
        <v>9408</v>
      </c>
      <c r="X282" s="3">
        <v>9408</v>
      </c>
      <c r="Y282" s="3">
        <v>9408</v>
      </c>
    </row>
    <row r="283" spans="1:25" x14ac:dyDescent="0.3">
      <c r="A283" s="3" t="s">
        <v>485</v>
      </c>
      <c r="B283" s="3">
        <v>49532</v>
      </c>
      <c r="C283" s="3">
        <v>34916</v>
      </c>
      <c r="D283" s="3">
        <v>34916</v>
      </c>
      <c r="E283" s="3">
        <v>34916</v>
      </c>
      <c r="F283" s="3">
        <v>49532</v>
      </c>
      <c r="G283" s="3">
        <v>34916</v>
      </c>
      <c r="H283" s="3">
        <v>34916</v>
      </c>
      <c r="I283" s="3">
        <v>34916</v>
      </c>
      <c r="J283" s="3">
        <v>34916</v>
      </c>
      <c r="K283" s="3">
        <v>34916</v>
      </c>
      <c r="L283" s="3">
        <v>29232</v>
      </c>
      <c r="M283" s="3">
        <v>26796</v>
      </c>
      <c r="N283" s="3">
        <v>21112</v>
      </c>
      <c r="O283" s="3">
        <v>21112</v>
      </c>
      <c r="P283" s="3">
        <v>21112</v>
      </c>
      <c r="Q283" s="3">
        <v>18676</v>
      </c>
      <c r="R283" s="3">
        <v>25172</v>
      </c>
      <c r="S283" s="3">
        <v>25172</v>
      </c>
      <c r="T283" s="3">
        <v>33292</v>
      </c>
      <c r="U283" s="3">
        <v>37352</v>
      </c>
      <c r="V283" s="3">
        <v>25172</v>
      </c>
      <c r="W283" s="3">
        <v>7308</v>
      </c>
      <c r="X283" s="3">
        <v>7308</v>
      </c>
      <c r="Y283" s="3">
        <v>7308</v>
      </c>
    </row>
    <row r="284" spans="1:25" x14ac:dyDescent="0.3">
      <c r="A284" s="3" t="s">
        <v>486</v>
      </c>
      <c r="B284" s="3">
        <v>35520</v>
      </c>
      <c r="C284" s="3">
        <v>35520</v>
      </c>
      <c r="D284" s="3">
        <v>50880</v>
      </c>
      <c r="E284" s="3">
        <v>35520</v>
      </c>
      <c r="F284" s="3">
        <v>35520</v>
      </c>
      <c r="G284" s="3">
        <v>35520</v>
      </c>
      <c r="H284" s="3">
        <v>35520</v>
      </c>
      <c r="I284" s="3">
        <v>35520</v>
      </c>
      <c r="J284" s="3">
        <v>50880</v>
      </c>
      <c r="K284" s="3">
        <v>35520</v>
      </c>
      <c r="L284" s="3">
        <v>29760</v>
      </c>
      <c r="M284" s="3">
        <v>27840</v>
      </c>
      <c r="N284" s="3">
        <v>23040</v>
      </c>
      <c r="O284" s="3">
        <v>20160</v>
      </c>
      <c r="P284" s="3">
        <v>20160</v>
      </c>
      <c r="Q284" s="3">
        <v>18240</v>
      </c>
      <c r="R284" s="3">
        <v>44160</v>
      </c>
      <c r="S284" s="3">
        <v>24960</v>
      </c>
      <c r="T284" s="3">
        <v>39360</v>
      </c>
      <c r="U284" s="3">
        <v>34560</v>
      </c>
      <c r="V284" s="3">
        <v>24960</v>
      </c>
      <c r="W284" s="3">
        <v>8640</v>
      </c>
      <c r="X284" s="3">
        <v>8640</v>
      </c>
      <c r="Y284" s="3">
        <v>8640</v>
      </c>
    </row>
    <row r="285" spans="1:25" x14ac:dyDescent="0.3">
      <c r="A285" s="3" t="s">
        <v>487</v>
      </c>
      <c r="B285" s="3">
        <v>53448</v>
      </c>
      <c r="C285" s="3">
        <v>34584</v>
      </c>
      <c r="D285" s="3">
        <v>34584</v>
      </c>
      <c r="E285" s="3">
        <v>34584</v>
      </c>
      <c r="F285" s="3">
        <v>34584</v>
      </c>
      <c r="G285" s="3">
        <v>48208</v>
      </c>
      <c r="H285" s="3">
        <v>34584</v>
      </c>
      <c r="I285" s="3">
        <v>34584</v>
      </c>
      <c r="J285" s="3">
        <v>34584</v>
      </c>
      <c r="K285" s="3">
        <v>34584</v>
      </c>
      <c r="L285" s="3">
        <v>30392</v>
      </c>
      <c r="M285" s="3">
        <v>37728</v>
      </c>
      <c r="N285" s="3">
        <v>24104</v>
      </c>
      <c r="O285" s="3">
        <v>22008</v>
      </c>
      <c r="P285" s="3">
        <v>22008</v>
      </c>
      <c r="Q285" s="3">
        <v>19912</v>
      </c>
      <c r="R285" s="3">
        <v>24104</v>
      </c>
      <c r="S285" s="3">
        <v>9432</v>
      </c>
      <c r="T285" s="3">
        <v>30392</v>
      </c>
      <c r="U285" s="3">
        <v>27248</v>
      </c>
      <c r="V285" s="3">
        <v>9432</v>
      </c>
      <c r="W285" s="3">
        <v>9432</v>
      </c>
      <c r="X285" s="3">
        <v>9432</v>
      </c>
      <c r="Y285" s="3">
        <v>9432</v>
      </c>
    </row>
    <row r="286" spans="1:25" x14ac:dyDescent="0.3">
      <c r="A286" s="3" t="s">
        <v>488</v>
      </c>
      <c r="B286" s="3">
        <v>36464</v>
      </c>
      <c r="C286" s="3">
        <v>51728</v>
      </c>
      <c r="D286" s="3">
        <v>36464</v>
      </c>
      <c r="E286" s="3">
        <v>36464</v>
      </c>
      <c r="F286" s="3">
        <v>36464</v>
      </c>
      <c r="G286" s="3">
        <v>36464</v>
      </c>
      <c r="H286" s="3">
        <v>36464</v>
      </c>
      <c r="I286" s="3">
        <v>36464</v>
      </c>
      <c r="J286" s="3">
        <v>36464</v>
      </c>
      <c r="K286" s="3">
        <v>36464</v>
      </c>
      <c r="L286" s="3">
        <v>51728</v>
      </c>
      <c r="M286" s="3">
        <v>30528</v>
      </c>
      <c r="N286" s="3">
        <v>26288</v>
      </c>
      <c r="O286" s="3">
        <v>22048</v>
      </c>
      <c r="P286" s="3">
        <v>22048</v>
      </c>
      <c r="Q286" s="3">
        <v>16112</v>
      </c>
      <c r="R286" s="3">
        <v>22048</v>
      </c>
      <c r="S286" s="3">
        <v>22048</v>
      </c>
      <c r="T286" s="3">
        <v>39008</v>
      </c>
      <c r="U286" s="3">
        <v>34768</v>
      </c>
      <c r="V286" s="3">
        <v>22048</v>
      </c>
      <c r="W286" s="3">
        <v>7632</v>
      </c>
      <c r="X286" s="3">
        <v>7632</v>
      </c>
      <c r="Y286" s="3">
        <v>7632</v>
      </c>
    </row>
    <row r="287" spans="1:25" x14ac:dyDescent="0.3">
      <c r="A287" s="3" t="s">
        <v>489</v>
      </c>
      <c r="B287" s="3">
        <v>51204</v>
      </c>
      <c r="C287" s="3">
        <v>33132</v>
      </c>
      <c r="D287" s="3">
        <v>33132</v>
      </c>
      <c r="E287" s="3">
        <v>33132</v>
      </c>
      <c r="F287" s="3">
        <v>33132</v>
      </c>
      <c r="G287" s="3">
        <v>33132</v>
      </c>
      <c r="H287" s="3">
        <v>51204</v>
      </c>
      <c r="I287" s="3">
        <v>33132</v>
      </c>
      <c r="J287" s="3">
        <v>33132</v>
      </c>
      <c r="K287" s="3">
        <v>33132</v>
      </c>
      <c r="L287" s="3">
        <v>29116</v>
      </c>
      <c r="M287" s="3">
        <v>27136</v>
      </c>
      <c r="N287" s="3">
        <v>34136</v>
      </c>
      <c r="O287" s="3">
        <v>21084</v>
      </c>
      <c r="P287" s="3">
        <v>31124</v>
      </c>
      <c r="Q287" s="3">
        <v>19076</v>
      </c>
      <c r="R287" s="3">
        <v>24096</v>
      </c>
      <c r="S287" s="3">
        <v>24096</v>
      </c>
      <c r="T287" s="3">
        <v>39156</v>
      </c>
      <c r="U287" s="3">
        <v>33132</v>
      </c>
      <c r="V287" s="3">
        <v>24096</v>
      </c>
      <c r="W287" s="3">
        <v>9036</v>
      </c>
      <c r="X287" s="3">
        <v>9036</v>
      </c>
      <c r="Y287" s="3">
        <v>9036</v>
      </c>
    </row>
    <row r="288" spans="1:25" x14ac:dyDescent="0.3">
      <c r="A288" s="3" t="s">
        <v>490</v>
      </c>
      <c r="B288" s="3">
        <v>33596</v>
      </c>
      <c r="C288" s="3">
        <v>33596</v>
      </c>
      <c r="D288" s="3">
        <v>33596</v>
      </c>
      <c r="E288" s="3">
        <v>33596</v>
      </c>
      <c r="F288" s="3">
        <v>49032</v>
      </c>
      <c r="G288" s="3">
        <v>33596</v>
      </c>
      <c r="H288" s="3">
        <v>49032</v>
      </c>
      <c r="I288" s="3">
        <v>33596</v>
      </c>
      <c r="J288" s="3">
        <v>33596</v>
      </c>
      <c r="K288" s="3">
        <v>33596</v>
      </c>
      <c r="L288" s="3">
        <v>28148</v>
      </c>
      <c r="M288" s="3">
        <v>26332</v>
      </c>
      <c r="N288" s="3">
        <v>23608</v>
      </c>
      <c r="O288" s="3">
        <v>29964</v>
      </c>
      <c r="P288" s="3">
        <v>19068</v>
      </c>
      <c r="Q288" s="3">
        <v>17252</v>
      </c>
      <c r="R288" s="3">
        <v>23608</v>
      </c>
      <c r="S288" s="3">
        <v>23608</v>
      </c>
      <c r="T288" s="3">
        <v>37228</v>
      </c>
      <c r="U288" s="3">
        <v>32688</v>
      </c>
      <c r="V288" s="3">
        <v>23608</v>
      </c>
      <c r="W288" s="3">
        <v>8172</v>
      </c>
      <c r="X288" s="3">
        <v>8172</v>
      </c>
      <c r="Y288" s="3">
        <v>8172</v>
      </c>
    </row>
    <row r="289" spans="1:25" x14ac:dyDescent="0.3">
      <c r="A289" s="3" t="s">
        <v>491</v>
      </c>
      <c r="B289" s="3">
        <v>34188</v>
      </c>
      <c r="C289" s="3">
        <v>34188</v>
      </c>
      <c r="D289" s="3">
        <v>34188</v>
      </c>
      <c r="E289" s="3">
        <v>51744</v>
      </c>
      <c r="F289" s="3">
        <v>34188</v>
      </c>
      <c r="G289" s="3">
        <v>51744</v>
      </c>
      <c r="H289" s="3">
        <v>34188</v>
      </c>
      <c r="I289" s="3">
        <v>34188</v>
      </c>
      <c r="J289" s="3">
        <v>34188</v>
      </c>
      <c r="K289" s="3">
        <v>34188</v>
      </c>
      <c r="L289" s="3">
        <v>28644</v>
      </c>
      <c r="M289" s="3">
        <v>26796</v>
      </c>
      <c r="N289" s="3">
        <v>22176</v>
      </c>
      <c r="O289" s="3">
        <v>19404</v>
      </c>
      <c r="P289" s="3">
        <v>19404</v>
      </c>
      <c r="Q289" s="3">
        <v>17556</v>
      </c>
      <c r="R289" s="3">
        <v>24024</v>
      </c>
      <c r="S289" s="3">
        <v>24024</v>
      </c>
      <c r="T289" s="3">
        <v>37884</v>
      </c>
      <c r="U289" s="3">
        <v>33264</v>
      </c>
      <c r="V289" s="3">
        <v>24024</v>
      </c>
      <c r="W289" s="3">
        <v>8316</v>
      </c>
      <c r="X289" s="3">
        <v>8316</v>
      </c>
      <c r="Y289" s="3">
        <v>8316</v>
      </c>
    </row>
    <row r="290" spans="1:25" x14ac:dyDescent="0.3">
      <c r="A290" s="3" t="s">
        <v>492</v>
      </c>
      <c r="B290" s="3">
        <v>34744</v>
      </c>
      <c r="C290" s="3">
        <v>34744</v>
      </c>
      <c r="D290" s="3">
        <v>51712</v>
      </c>
      <c r="E290" s="3">
        <v>34744</v>
      </c>
      <c r="F290" s="3">
        <v>49288</v>
      </c>
      <c r="G290" s="3">
        <v>34744</v>
      </c>
      <c r="H290" s="3">
        <v>34744</v>
      </c>
      <c r="I290" s="3">
        <v>34744</v>
      </c>
      <c r="J290" s="3">
        <v>34744</v>
      </c>
      <c r="K290" s="3">
        <v>34744</v>
      </c>
      <c r="L290" s="3">
        <v>41208</v>
      </c>
      <c r="M290" s="3">
        <v>29896</v>
      </c>
      <c r="N290" s="3">
        <v>21088</v>
      </c>
      <c r="O290" s="3">
        <v>21088</v>
      </c>
      <c r="P290" s="3">
        <v>21088</v>
      </c>
      <c r="Q290" s="3">
        <v>18584</v>
      </c>
      <c r="R290" s="3">
        <v>25048</v>
      </c>
      <c r="S290" s="3">
        <v>37168</v>
      </c>
      <c r="T290" s="3">
        <v>39592</v>
      </c>
      <c r="U290" s="3">
        <v>33128</v>
      </c>
      <c r="V290" s="3">
        <v>37168</v>
      </c>
      <c r="W290" s="3">
        <v>7272</v>
      </c>
      <c r="X290" s="3">
        <v>7272</v>
      </c>
      <c r="Y290" s="3">
        <v>7272</v>
      </c>
    </row>
    <row r="291" spans="1:25" x14ac:dyDescent="0.3">
      <c r="A291" s="3" t="s">
        <v>493</v>
      </c>
      <c r="B291" s="3">
        <v>33596</v>
      </c>
      <c r="C291" s="3">
        <v>50848</v>
      </c>
      <c r="D291" s="3">
        <v>33596</v>
      </c>
      <c r="E291" s="3">
        <v>33596</v>
      </c>
      <c r="F291" s="3">
        <v>33596</v>
      </c>
      <c r="G291" s="3">
        <v>33596</v>
      </c>
      <c r="H291" s="3">
        <v>33596</v>
      </c>
      <c r="I291" s="3">
        <v>33596</v>
      </c>
      <c r="J291" s="3">
        <v>33596</v>
      </c>
      <c r="K291" s="3">
        <v>50848</v>
      </c>
      <c r="L291" s="3">
        <v>28148</v>
      </c>
      <c r="M291" s="3">
        <v>26332</v>
      </c>
      <c r="N291" s="3">
        <v>23608</v>
      </c>
      <c r="O291" s="3">
        <v>19068</v>
      </c>
      <c r="P291" s="3">
        <v>19068</v>
      </c>
      <c r="Q291" s="3">
        <v>17252</v>
      </c>
      <c r="R291" s="3">
        <v>23608</v>
      </c>
      <c r="S291" s="3">
        <v>23608</v>
      </c>
      <c r="T291" s="3">
        <v>37228</v>
      </c>
      <c r="U291" s="3">
        <v>32688</v>
      </c>
      <c r="V291" s="3">
        <v>23608</v>
      </c>
      <c r="W291" s="3">
        <v>8172</v>
      </c>
      <c r="X291" s="3">
        <v>8172</v>
      </c>
      <c r="Y291" s="3">
        <v>8172</v>
      </c>
    </row>
    <row r="292" spans="1:25" x14ac:dyDescent="0.3">
      <c r="A292" s="3" t="s">
        <v>494</v>
      </c>
      <c r="B292" s="3">
        <v>34040</v>
      </c>
      <c r="C292" s="3">
        <v>34040</v>
      </c>
      <c r="D292" s="3">
        <v>34040</v>
      </c>
      <c r="E292" s="3">
        <v>49680</v>
      </c>
      <c r="F292" s="3">
        <v>34040</v>
      </c>
      <c r="G292" s="3">
        <v>34040</v>
      </c>
      <c r="H292" s="3">
        <v>34040</v>
      </c>
      <c r="I292" s="3">
        <v>34040</v>
      </c>
      <c r="J292" s="3">
        <v>34040</v>
      </c>
      <c r="K292" s="3">
        <v>49680</v>
      </c>
      <c r="L292" s="3">
        <v>28520</v>
      </c>
      <c r="M292" s="3">
        <v>26680</v>
      </c>
      <c r="N292" s="3">
        <v>23920</v>
      </c>
      <c r="O292" s="3">
        <v>30360</v>
      </c>
      <c r="P292" s="3">
        <v>19320</v>
      </c>
      <c r="Q292" s="3">
        <v>17480</v>
      </c>
      <c r="R292" s="3">
        <v>23920</v>
      </c>
      <c r="S292" s="3">
        <v>23920</v>
      </c>
      <c r="T292" s="3">
        <v>37720</v>
      </c>
      <c r="U292" s="3">
        <v>33120</v>
      </c>
      <c r="V292" s="3">
        <v>23920</v>
      </c>
      <c r="W292" s="3">
        <v>8280</v>
      </c>
      <c r="X292" s="3">
        <v>8280</v>
      </c>
      <c r="Y292" s="3">
        <v>8280</v>
      </c>
    </row>
    <row r="293" spans="1:25" x14ac:dyDescent="0.3">
      <c r="A293" s="3" t="s">
        <v>495</v>
      </c>
      <c r="B293" s="3">
        <v>34408</v>
      </c>
      <c r="C293" s="3">
        <v>34408</v>
      </c>
      <c r="D293" s="3">
        <v>49368</v>
      </c>
      <c r="E293" s="3">
        <v>34408</v>
      </c>
      <c r="F293" s="3">
        <v>34408</v>
      </c>
      <c r="G293" s="3">
        <v>34408</v>
      </c>
      <c r="H293" s="3">
        <v>34408</v>
      </c>
      <c r="I293" s="3">
        <v>49368</v>
      </c>
      <c r="J293" s="3">
        <v>34408</v>
      </c>
      <c r="K293" s="3">
        <v>49368</v>
      </c>
      <c r="L293" s="3">
        <v>43384</v>
      </c>
      <c r="M293" s="3">
        <v>27676</v>
      </c>
      <c r="N293" s="3">
        <v>23188</v>
      </c>
      <c r="O293" s="3">
        <v>19448</v>
      </c>
      <c r="P293" s="3">
        <v>19448</v>
      </c>
      <c r="Q293" s="3">
        <v>17204</v>
      </c>
      <c r="R293" s="3">
        <v>23188</v>
      </c>
      <c r="S293" s="3">
        <v>23188</v>
      </c>
      <c r="T293" s="3">
        <v>38148</v>
      </c>
      <c r="U293" s="3">
        <v>34408</v>
      </c>
      <c r="V293" s="3">
        <v>23188</v>
      </c>
      <c r="W293" s="3">
        <v>8228</v>
      </c>
      <c r="X293" s="3">
        <v>8228</v>
      </c>
      <c r="Y293" s="3">
        <v>14960</v>
      </c>
    </row>
  </sheetData>
  <sortState xmlns:xlrd2="http://schemas.microsoft.com/office/spreadsheetml/2017/richdata2" ref="B210:G221">
    <sortCondition descending="1" ref="D210:D221"/>
  </sortSt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DB4E7-F466-4E5A-A439-D12D7C1B8498}">
  <sheetPr>
    <tabColor theme="9" tint="-0.249977111117893"/>
  </sheetPr>
  <dimension ref="A1:Y296"/>
  <sheetViews>
    <sheetView topLeftCell="A130" zoomScale="70" zoomScaleNormal="70" workbookViewId="0">
      <selection activeCell="A269" sqref="A269"/>
    </sheetView>
  </sheetViews>
  <sheetFormatPr defaultColWidth="9" defaultRowHeight="16.5" x14ac:dyDescent="0.3"/>
  <cols>
    <col min="1" max="1" width="10.75" style="3" customWidth="1"/>
    <col min="2" max="2" width="14.375" style="3" customWidth="1"/>
    <col min="3" max="5" width="9" style="3"/>
    <col min="6" max="6" width="11.625" style="3" bestFit="1" customWidth="1"/>
    <col min="7" max="7" width="21.25" style="3" customWidth="1"/>
    <col min="8" max="8" width="14.875" style="3" customWidth="1"/>
    <col min="9" max="9" width="15.125" style="3" customWidth="1"/>
    <col min="10" max="11" width="9" style="3"/>
    <col min="12" max="12" width="11.75" style="3" customWidth="1"/>
    <col min="13" max="13" width="15.125" style="3" customWidth="1"/>
    <col min="14" max="14" width="10.5" style="3" customWidth="1"/>
    <col min="15" max="20" width="9" style="3"/>
    <col min="21" max="21" width="13" style="3" customWidth="1"/>
    <col min="22" max="22" width="13.25" style="3" customWidth="1"/>
    <col min="23" max="23" width="11.25" style="3" customWidth="1"/>
    <col min="24" max="24" width="11.625" style="3" customWidth="1"/>
    <col min="25" max="16384" width="9" style="3"/>
  </cols>
  <sheetData>
    <row r="1" spans="1:13" ht="33" x14ac:dyDescent="0.3">
      <c r="A1" s="5" t="s">
        <v>18</v>
      </c>
      <c r="B1" s="5" t="s">
        <v>112</v>
      </c>
      <c r="C1" s="5" t="s">
        <v>113</v>
      </c>
      <c r="D1" s="5" t="s">
        <v>114</v>
      </c>
      <c r="E1" s="5" t="s">
        <v>832</v>
      </c>
      <c r="F1" s="5" t="s">
        <v>115</v>
      </c>
      <c r="G1" s="5" t="s">
        <v>116</v>
      </c>
      <c r="I1" s="5" t="s">
        <v>1113</v>
      </c>
      <c r="J1" s="5" t="s">
        <v>43</v>
      </c>
      <c r="K1" s="5" t="s">
        <v>833</v>
      </c>
      <c r="L1" s="5" t="s">
        <v>560</v>
      </c>
      <c r="M1" s="5" t="s">
        <v>831</v>
      </c>
    </row>
    <row r="2" spans="1:13" x14ac:dyDescent="0.3">
      <c r="A2" s="5" t="s">
        <v>884</v>
      </c>
      <c r="B2" s="2" t="s">
        <v>1118</v>
      </c>
      <c r="C2" s="2" t="s">
        <v>1119</v>
      </c>
      <c r="D2" s="53">
        <v>4497</v>
      </c>
      <c r="E2" s="2"/>
      <c r="F2" s="2"/>
      <c r="G2" s="2" t="s">
        <v>1120</v>
      </c>
      <c r="I2" s="3" t="s">
        <v>856</v>
      </c>
      <c r="J2" s="5" t="s">
        <v>821</v>
      </c>
      <c r="K2" s="5" t="s">
        <v>556</v>
      </c>
      <c r="L2" s="5" t="s">
        <v>1116</v>
      </c>
      <c r="M2" s="3" t="s">
        <v>870</v>
      </c>
    </row>
    <row r="3" spans="1:13" x14ac:dyDescent="0.3">
      <c r="A3" s="5" t="s">
        <v>885</v>
      </c>
      <c r="B3" s="5" t="s">
        <v>298</v>
      </c>
      <c r="C3" s="5" t="s">
        <v>1110</v>
      </c>
      <c r="D3" s="5">
        <v>3220</v>
      </c>
      <c r="E3" s="5" t="s">
        <v>56</v>
      </c>
      <c r="F3" s="5">
        <v>32000</v>
      </c>
      <c r="G3" s="5" t="s">
        <v>299</v>
      </c>
      <c r="I3" s="3" t="s">
        <v>857</v>
      </c>
      <c r="J3" s="5" t="s">
        <v>1121</v>
      </c>
      <c r="K3" s="5" t="s">
        <v>550</v>
      </c>
      <c r="L3" s="5" t="s">
        <v>1119</v>
      </c>
      <c r="M3" s="5" t="s">
        <v>1122</v>
      </c>
    </row>
    <row r="4" spans="1:13" x14ac:dyDescent="0.3">
      <c r="A4" s="5" t="s">
        <v>1104</v>
      </c>
      <c r="B4" s="5" t="s">
        <v>2</v>
      </c>
      <c r="C4" s="5" t="s">
        <v>1110</v>
      </c>
      <c r="D4" s="5">
        <v>2560</v>
      </c>
      <c r="E4" s="5" t="s">
        <v>13</v>
      </c>
      <c r="F4" s="5">
        <v>46000</v>
      </c>
      <c r="G4" s="5" t="s">
        <v>14</v>
      </c>
      <c r="I4" s="3" t="s">
        <v>858</v>
      </c>
      <c r="J4" s="5" t="s">
        <v>867</v>
      </c>
      <c r="K4" s="5" t="s">
        <v>557</v>
      </c>
      <c r="L4" s="5" t="s">
        <v>1110</v>
      </c>
      <c r="M4" s="5" t="s">
        <v>881</v>
      </c>
    </row>
    <row r="5" spans="1:13" x14ac:dyDescent="0.3">
      <c r="A5" s="5" t="s">
        <v>1105</v>
      </c>
      <c r="B5" s="5" t="s">
        <v>4</v>
      </c>
      <c r="C5" s="5" t="s">
        <v>1116</v>
      </c>
      <c r="D5" s="5">
        <v>1504</v>
      </c>
      <c r="E5" s="5"/>
      <c r="F5" s="5"/>
      <c r="G5" s="5" t="s">
        <v>15</v>
      </c>
      <c r="I5" s="3" t="s">
        <v>859</v>
      </c>
      <c r="J5" s="3" t="s">
        <v>823</v>
      </c>
      <c r="K5" s="3" t="s">
        <v>549</v>
      </c>
      <c r="L5" s="3" t="s">
        <v>1116</v>
      </c>
      <c r="M5" s="3" t="s">
        <v>871</v>
      </c>
    </row>
    <row r="6" spans="1:13" ht="33" x14ac:dyDescent="0.3">
      <c r="A6" s="5" t="s">
        <v>1106</v>
      </c>
      <c r="B6" s="5" t="s">
        <v>359</v>
      </c>
      <c r="C6" s="5" t="s">
        <v>1116</v>
      </c>
      <c r="D6" s="5">
        <v>1476</v>
      </c>
      <c r="E6" s="5"/>
      <c r="F6" s="5"/>
      <c r="G6" s="5" t="s">
        <v>360</v>
      </c>
      <c r="I6" s="3" t="s">
        <v>860</v>
      </c>
      <c r="J6" s="3" t="s">
        <v>822</v>
      </c>
      <c r="K6" s="3" t="s">
        <v>557</v>
      </c>
      <c r="L6" s="3" t="s">
        <v>1110</v>
      </c>
      <c r="M6" s="3" t="s">
        <v>869</v>
      </c>
    </row>
    <row r="7" spans="1:13" x14ac:dyDescent="0.3">
      <c r="A7" s="5" t="s">
        <v>1107</v>
      </c>
      <c r="B7" s="5" t="s">
        <v>383</v>
      </c>
      <c r="C7" s="5" t="s">
        <v>1116</v>
      </c>
      <c r="D7" s="5">
        <v>1224</v>
      </c>
      <c r="E7" s="5"/>
      <c r="F7" s="5"/>
      <c r="G7" s="5"/>
      <c r="I7" s="3" t="s">
        <v>861</v>
      </c>
      <c r="J7" s="3" t="s">
        <v>824</v>
      </c>
      <c r="K7" s="3" t="s">
        <v>556</v>
      </c>
      <c r="L7" s="3" t="s">
        <v>1110</v>
      </c>
      <c r="M7" s="3" t="s">
        <v>872</v>
      </c>
    </row>
    <row r="8" spans="1:13" x14ac:dyDescent="0.3">
      <c r="A8" s="5" t="s">
        <v>1108</v>
      </c>
      <c r="B8" s="5" t="s">
        <v>6</v>
      </c>
      <c r="C8" s="5" t="s">
        <v>1116</v>
      </c>
      <c r="D8" s="5">
        <v>1136</v>
      </c>
      <c r="E8" s="5"/>
      <c r="F8" s="5"/>
      <c r="G8" s="5"/>
      <c r="I8" s="3" t="s">
        <v>862</v>
      </c>
      <c r="J8" s="3" t="s">
        <v>829</v>
      </c>
      <c r="K8" s="3" t="s">
        <v>549</v>
      </c>
      <c r="L8" s="3" t="s">
        <v>1116</v>
      </c>
      <c r="M8" s="3" t="s">
        <v>876</v>
      </c>
    </row>
    <row r="9" spans="1:13" x14ac:dyDescent="0.3">
      <c r="A9" s="5" t="s">
        <v>891</v>
      </c>
      <c r="B9" s="5" t="s">
        <v>300</v>
      </c>
      <c r="C9" s="5" t="s">
        <v>1110</v>
      </c>
      <c r="D9" s="5">
        <v>1038</v>
      </c>
      <c r="E9" s="5" t="s">
        <v>56</v>
      </c>
      <c r="F9" s="5"/>
      <c r="G9" s="5" t="s">
        <v>299</v>
      </c>
      <c r="I9" s="3" t="s">
        <v>863</v>
      </c>
      <c r="J9" s="5" t="s">
        <v>825</v>
      </c>
      <c r="K9" s="5" t="s">
        <v>554</v>
      </c>
      <c r="L9" s="5" t="s">
        <v>1116</v>
      </c>
      <c r="M9" s="3" t="s">
        <v>873</v>
      </c>
    </row>
    <row r="10" spans="1:13" x14ac:dyDescent="0.3">
      <c r="A10" s="5" t="s">
        <v>892</v>
      </c>
      <c r="B10" s="5" t="s">
        <v>384</v>
      </c>
      <c r="C10" s="5" t="s">
        <v>1116</v>
      </c>
      <c r="D10" s="5">
        <v>960</v>
      </c>
      <c r="E10" s="5"/>
      <c r="F10" s="5"/>
      <c r="G10" s="5" t="s">
        <v>385</v>
      </c>
      <c r="I10" s="3" t="s">
        <v>864</v>
      </c>
      <c r="J10" s="3" t="s">
        <v>866</v>
      </c>
      <c r="K10" s="3" t="s">
        <v>100</v>
      </c>
      <c r="L10" s="3" t="s">
        <v>1116</v>
      </c>
      <c r="M10" s="3" t="s">
        <v>880</v>
      </c>
    </row>
    <row r="11" spans="1:13" x14ac:dyDescent="0.3">
      <c r="A11" s="5" t="s">
        <v>893</v>
      </c>
      <c r="B11" s="5" t="s">
        <v>386</v>
      </c>
      <c r="C11" s="5" t="s">
        <v>1116</v>
      </c>
      <c r="D11" s="5">
        <v>856</v>
      </c>
      <c r="E11" s="5"/>
      <c r="F11" s="5"/>
      <c r="G11" s="5"/>
      <c r="I11" s="3" t="s">
        <v>865</v>
      </c>
      <c r="J11" s="3" t="s">
        <v>854</v>
      </c>
      <c r="K11" s="3" t="s">
        <v>550</v>
      </c>
      <c r="L11" s="3" t="s">
        <v>1116</v>
      </c>
      <c r="M11" s="3" t="s">
        <v>879</v>
      </c>
    </row>
    <row r="12" spans="1:13" x14ac:dyDescent="0.3">
      <c r="A12" s="5" t="s">
        <v>894</v>
      </c>
      <c r="B12" s="5" t="s">
        <v>9</v>
      </c>
      <c r="C12" s="5" t="s">
        <v>1116</v>
      </c>
      <c r="D12" s="5">
        <v>752</v>
      </c>
      <c r="E12" s="5"/>
      <c r="F12" s="5"/>
      <c r="G12" s="5"/>
    </row>
    <row r="13" spans="1:13" x14ac:dyDescent="0.3">
      <c r="A13" s="5" t="s">
        <v>1124</v>
      </c>
      <c r="B13" s="5"/>
      <c r="C13" s="5"/>
      <c r="D13" s="5"/>
      <c r="E13" s="5"/>
      <c r="F13" s="5"/>
      <c r="G13" s="5"/>
    </row>
    <row r="14" spans="1:13" x14ac:dyDescent="0.3">
      <c r="A14" s="5" t="s">
        <v>18</v>
      </c>
      <c r="B14" s="5" t="s">
        <v>112</v>
      </c>
      <c r="C14" s="5" t="s">
        <v>113</v>
      </c>
      <c r="D14" s="5" t="s">
        <v>114</v>
      </c>
      <c r="E14" s="5" t="s">
        <v>832</v>
      </c>
      <c r="F14" s="5" t="s">
        <v>115</v>
      </c>
      <c r="G14" s="5" t="s">
        <v>116</v>
      </c>
    </row>
    <row r="15" spans="1:13" x14ac:dyDescent="0.3">
      <c r="A15" s="5" t="s">
        <v>895</v>
      </c>
      <c r="B15" s="5" t="s">
        <v>25</v>
      </c>
      <c r="C15" s="5" t="s">
        <v>1116</v>
      </c>
      <c r="D15" s="5">
        <v>1536</v>
      </c>
      <c r="E15" s="5"/>
      <c r="F15" s="5"/>
      <c r="G15" s="5" t="s">
        <v>30</v>
      </c>
    </row>
    <row r="16" spans="1:13" x14ac:dyDescent="0.3">
      <c r="A16" s="5" t="s">
        <v>896</v>
      </c>
      <c r="B16" s="5" t="s">
        <v>23</v>
      </c>
      <c r="C16" s="5" t="s">
        <v>1110</v>
      </c>
      <c r="D16" s="5">
        <v>896</v>
      </c>
      <c r="E16" s="5"/>
      <c r="F16" s="5"/>
      <c r="G16" s="5" t="s">
        <v>15</v>
      </c>
    </row>
    <row r="17" spans="1:7" x14ac:dyDescent="0.3">
      <c r="A17" s="5" t="s">
        <v>897</v>
      </c>
      <c r="B17" s="5" t="s">
        <v>387</v>
      </c>
      <c r="C17" s="5" t="s">
        <v>1116</v>
      </c>
      <c r="D17" s="5">
        <v>828</v>
      </c>
      <c r="E17" s="5"/>
      <c r="F17" s="5"/>
      <c r="G17" s="5"/>
    </row>
    <row r="18" spans="1:7" x14ac:dyDescent="0.3">
      <c r="A18" s="5" t="s">
        <v>898</v>
      </c>
      <c r="B18" s="5" t="s">
        <v>388</v>
      </c>
      <c r="C18" s="5" t="s">
        <v>1110</v>
      </c>
      <c r="D18" s="5">
        <v>720</v>
      </c>
      <c r="E18" s="5"/>
      <c r="F18" s="5"/>
      <c r="G18" s="5"/>
    </row>
    <row r="19" spans="1:7" x14ac:dyDescent="0.3">
      <c r="A19" s="5" t="s">
        <v>899</v>
      </c>
      <c r="B19" s="5" t="s">
        <v>26</v>
      </c>
      <c r="C19" s="5" t="s">
        <v>1110</v>
      </c>
      <c r="D19" s="5">
        <v>712</v>
      </c>
      <c r="E19" s="5"/>
      <c r="F19" s="5"/>
      <c r="G19" s="5" t="s">
        <v>31</v>
      </c>
    </row>
    <row r="20" spans="1:7" x14ac:dyDescent="0.3">
      <c r="A20" s="5" t="s">
        <v>900</v>
      </c>
      <c r="B20" s="5"/>
      <c r="C20" s="5"/>
      <c r="D20" s="5"/>
      <c r="E20" s="5"/>
      <c r="F20" s="5"/>
      <c r="G20" s="5"/>
    </row>
    <row r="21" spans="1:7" x14ac:dyDescent="0.3">
      <c r="A21" s="5" t="s">
        <v>901</v>
      </c>
      <c r="B21" s="5"/>
      <c r="C21" s="5"/>
      <c r="D21" s="5"/>
      <c r="E21" s="5"/>
      <c r="F21" s="5"/>
      <c r="G21" s="5"/>
    </row>
    <row r="22" spans="1:7" x14ac:dyDescent="0.3">
      <c r="A22" s="5" t="s">
        <v>902</v>
      </c>
      <c r="B22" s="5"/>
      <c r="C22" s="5"/>
      <c r="D22" s="5"/>
      <c r="E22" s="5"/>
      <c r="F22" s="5"/>
      <c r="G22" s="5"/>
    </row>
    <row r="23" spans="1:7" x14ac:dyDescent="0.3">
      <c r="A23" s="5" t="s">
        <v>903</v>
      </c>
      <c r="B23" s="5"/>
      <c r="C23" s="5"/>
      <c r="D23" s="5"/>
      <c r="E23" s="5"/>
      <c r="F23" s="5"/>
      <c r="G23" s="5"/>
    </row>
    <row r="24" spans="1:7" x14ac:dyDescent="0.3">
      <c r="A24" s="5" t="s">
        <v>904</v>
      </c>
      <c r="B24" s="5"/>
      <c r="C24" s="5"/>
      <c r="D24" s="5"/>
      <c r="E24" s="5"/>
      <c r="F24" s="5"/>
      <c r="G24" s="5"/>
    </row>
    <row r="25" spans="1:7" x14ac:dyDescent="0.3">
      <c r="A25" s="5" t="s">
        <v>905</v>
      </c>
      <c r="B25" s="5"/>
      <c r="C25" s="5"/>
      <c r="D25" s="5"/>
      <c r="E25" s="5"/>
      <c r="F25" s="5"/>
      <c r="G25" s="5"/>
    </row>
    <row r="26" spans="1:7" x14ac:dyDescent="0.3">
      <c r="A26" s="5" t="s">
        <v>1125</v>
      </c>
      <c r="B26" s="5"/>
      <c r="C26" s="5"/>
      <c r="D26" s="5"/>
      <c r="E26" s="5"/>
      <c r="F26" s="5"/>
      <c r="G26" s="5"/>
    </row>
    <row r="27" spans="1:7" x14ac:dyDescent="0.3">
      <c r="A27" s="5" t="s">
        <v>18</v>
      </c>
      <c r="B27" s="5" t="s">
        <v>112</v>
      </c>
      <c r="C27" s="5" t="s">
        <v>113</v>
      </c>
      <c r="D27" s="5" t="s">
        <v>114</v>
      </c>
      <c r="E27" s="5" t="s">
        <v>832</v>
      </c>
      <c r="F27" s="5" t="s">
        <v>115</v>
      </c>
      <c r="G27" s="5" t="s">
        <v>116</v>
      </c>
    </row>
    <row r="28" spans="1:7" x14ac:dyDescent="0.3">
      <c r="A28" s="5" t="s">
        <v>906</v>
      </c>
      <c r="B28" s="5" t="s">
        <v>308</v>
      </c>
      <c r="C28" s="5" t="s">
        <v>1116</v>
      </c>
      <c r="D28" s="5">
        <v>2256</v>
      </c>
      <c r="E28" s="5"/>
      <c r="F28" s="5"/>
      <c r="G28" s="5" t="s">
        <v>309</v>
      </c>
    </row>
    <row r="29" spans="1:7" x14ac:dyDescent="0.3">
      <c r="A29" s="5" t="s">
        <v>907</v>
      </c>
      <c r="B29" s="5" t="s">
        <v>37</v>
      </c>
      <c r="C29" s="5" t="s">
        <v>1110</v>
      </c>
      <c r="D29" s="5">
        <v>1786</v>
      </c>
      <c r="E29" s="5"/>
      <c r="F29" s="5"/>
      <c r="G29" s="5" t="s">
        <v>310</v>
      </c>
    </row>
    <row r="30" spans="1:7" x14ac:dyDescent="0.3">
      <c r="A30" s="5" t="s">
        <v>908</v>
      </c>
      <c r="B30" s="5" t="s">
        <v>38</v>
      </c>
      <c r="C30" s="5" t="s">
        <v>1116</v>
      </c>
      <c r="D30" s="5">
        <v>1181</v>
      </c>
      <c r="E30" s="5"/>
      <c r="F30" s="5"/>
      <c r="G30" s="5" t="s">
        <v>309</v>
      </c>
    </row>
    <row r="31" spans="1:7" x14ac:dyDescent="0.3">
      <c r="A31" s="5" t="s">
        <v>909</v>
      </c>
      <c r="B31" s="5" t="s">
        <v>39</v>
      </c>
      <c r="C31" s="5" t="s">
        <v>1110</v>
      </c>
      <c r="D31" s="5">
        <v>994</v>
      </c>
      <c r="E31" s="5"/>
      <c r="F31" s="5"/>
      <c r="G31" s="5" t="s">
        <v>364</v>
      </c>
    </row>
    <row r="32" spans="1:7" x14ac:dyDescent="0.3">
      <c r="A32" s="5" t="s">
        <v>910</v>
      </c>
      <c r="B32" s="5" t="s">
        <v>40</v>
      </c>
      <c r="C32" s="5" t="s">
        <v>1110</v>
      </c>
      <c r="D32" s="5">
        <v>929</v>
      </c>
      <c r="E32" s="5"/>
      <c r="F32" s="5"/>
      <c r="G32" s="5" t="s">
        <v>365</v>
      </c>
    </row>
    <row r="33" spans="1:7" x14ac:dyDescent="0.3">
      <c r="A33" s="5" t="s">
        <v>911</v>
      </c>
      <c r="B33" s="5"/>
      <c r="C33" s="5"/>
      <c r="D33" s="5"/>
      <c r="E33" s="5"/>
      <c r="F33" s="5"/>
      <c r="G33" s="5"/>
    </row>
    <row r="34" spans="1:7" x14ac:dyDescent="0.3">
      <c r="A34" s="5" t="s">
        <v>912</v>
      </c>
      <c r="B34" s="5"/>
      <c r="C34" s="5"/>
      <c r="D34" s="5"/>
      <c r="E34" s="5"/>
      <c r="F34" s="5"/>
      <c r="G34" s="5"/>
    </row>
    <row r="35" spans="1:7" x14ac:dyDescent="0.3">
      <c r="A35" s="5" t="s">
        <v>913</v>
      </c>
      <c r="B35" s="5"/>
      <c r="C35" s="5"/>
      <c r="D35" s="5"/>
      <c r="E35" s="5"/>
      <c r="F35" s="5"/>
      <c r="G35" s="5"/>
    </row>
    <row r="36" spans="1:7" x14ac:dyDescent="0.3">
      <c r="A36" s="5" t="s">
        <v>914</v>
      </c>
      <c r="B36" s="5"/>
      <c r="C36" s="5"/>
      <c r="D36" s="5"/>
      <c r="E36" s="5"/>
      <c r="F36" s="5"/>
      <c r="G36" s="5"/>
    </row>
    <row r="37" spans="1:7" x14ac:dyDescent="0.3">
      <c r="A37" s="5" t="s">
        <v>915</v>
      </c>
      <c r="B37" s="5"/>
      <c r="C37" s="5"/>
      <c r="D37" s="5"/>
      <c r="E37" s="5"/>
      <c r="F37" s="5"/>
      <c r="G37" s="5"/>
    </row>
    <row r="38" spans="1:7" x14ac:dyDescent="0.3">
      <c r="A38" s="5" t="s">
        <v>916</v>
      </c>
      <c r="B38" s="5"/>
      <c r="C38" s="5"/>
      <c r="D38" s="5"/>
      <c r="E38" s="5"/>
      <c r="F38" s="5"/>
      <c r="G38" s="5"/>
    </row>
    <row r="39" spans="1:7" x14ac:dyDescent="0.3">
      <c r="A39" s="5" t="s">
        <v>1126</v>
      </c>
      <c r="B39" s="5"/>
      <c r="C39" s="5"/>
      <c r="D39" s="5"/>
      <c r="E39" s="5"/>
      <c r="F39" s="5"/>
      <c r="G39" s="5"/>
    </row>
    <row r="40" spans="1:7" x14ac:dyDescent="0.3">
      <c r="A40" s="5" t="s">
        <v>18</v>
      </c>
      <c r="B40" s="5" t="s">
        <v>112</v>
      </c>
      <c r="C40" s="5" t="s">
        <v>113</v>
      </c>
      <c r="D40" s="5" t="s">
        <v>114</v>
      </c>
      <c r="E40" s="5" t="s">
        <v>832</v>
      </c>
      <c r="F40" s="5" t="s">
        <v>115</v>
      </c>
      <c r="G40" s="5" t="s">
        <v>116</v>
      </c>
    </row>
    <row r="41" spans="1:7" x14ac:dyDescent="0.3">
      <c r="A41" s="5" t="s">
        <v>917</v>
      </c>
      <c r="B41" s="5" t="s">
        <v>316</v>
      </c>
      <c r="C41" s="5" t="s">
        <v>1110</v>
      </c>
      <c r="D41" s="5">
        <v>2895</v>
      </c>
      <c r="E41" s="5" t="s">
        <v>56</v>
      </c>
      <c r="F41" s="5">
        <v>37000</v>
      </c>
      <c r="G41" s="5" t="s">
        <v>317</v>
      </c>
    </row>
    <row r="42" spans="1:7" x14ac:dyDescent="0.3">
      <c r="A42" s="5" t="s">
        <v>918</v>
      </c>
      <c r="B42" s="5" t="s">
        <v>61</v>
      </c>
      <c r="C42" s="5" t="s">
        <v>1110</v>
      </c>
      <c r="D42" s="5">
        <v>2860</v>
      </c>
      <c r="E42" s="5" t="s">
        <v>13</v>
      </c>
      <c r="F42" s="5">
        <v>26000</v>
      </c>
      <c r="G42" s="5" t="s">
        <v>71</v>
      </c>
    </row>
    <row r="43" spans="1:7" x14ac:dyDescent="0.3">
      <c r="A43" s="5" t="s">
        <v>919</v>
      </c>
      <c r="B43" s="5" t="s">
        <v>65</v>
      </c>
      <c r="C43" s="5" t="s">
        <v>1110</v>
      </c>
      <c r="D43" s="5">
        <v>1504</v>
      </c>
      <c r="E43" s="5" t="s">
        <v>13</v>
      </c>
      <c r="F43" s="5"/>
      <c r="G43" s="5" t="s">
        <v>71</v>
      </c>
    </row>
    <row r="44" spans="1:7" x14ac:dyDescent="0.3">
      <c r="A44" s="5" t="s">
        <v>920</v>
      </c>
      <c r="B44" s="5" t="s">
        <v>68</v>
      </c>
      <c r="C44" s="5" t="s">
        <v>1110</v>
      </c>
      <c r="D44" s="5">
        <v>1164</v>
      </c>
      <c r="E44" s="5"/>
      <c r="F44" s="5"/>
      <c r="G44" s="5" t="s">
        <v>320</v>
      </c>
    </row>
    <row r="45" spans="1:7" x14ac:dyDescent="0.3">
      <c r="A45" s="5" t="s">
        <v>921</v>
      </c>
      <c r="B45" s="5" t="s">
        <v>389</v>
      </c>
      <c r="C45" s="5" t="s">
        <v>1116</v>
      </c>
      <c r="D45" s="5">
        <v>1032</v>
      </c>
      <c r="E45" s="5"/>
      <c r="F45" s="5"/>
      <c r="G45" s="5" t="s">
        <v>390</v>
      </c>
    </row>
    <row r="46" spans="1:7" x14ac:dyDescent="0.3">
      <c r="A46" s="5" t="s">
        <v>922</v>
      </c>
      <c r="B46" s="5" t="s">
        <v>391</v>
      </c>
      <c r="C46" s="5" t="s">
        <v>1116</v>
      </c>
      <c r="D46" s="5">
        <v>1008</v>
      </c>
      <c r="E46" s="5"/>
      <c r="F46" s="5"/>
      <c r="G46" s="5"/>
    </row>
    <row r="47" spans="1:7" x14ac:dyDescent="0.3">
      <c r="A47" s="5" t="s">
        <v>923</v>
      </c>
      <c r="B47" s="5" t="s">
        <v>392</v>
      </c>
      <c r="C47" s="5" t="s">
        <v>1110</v>
      </c>
      <c r="D47" s="5">
        <v>996</v>
      </c>
      <c r="E47" s="5"/>
      <c r="F47" s="5"/>
      <c r="G47" s="5" t="s">
        <v>393</v>
      </c>
    </row>
    <row r="48" spans="1:7" x14ac:dyDescent="0.3">
      <c r="A48" s="5" t="s">
        <v>924</v>
      </c>
      <c r="B48" s="5" t="s">
        <v>394</v>
      </c>
      <c r="C48" s="5" t="s">
        <v>1110</v>
      </c>
      <c r="D48" s="5">
        <v>984</v>
      </c>
      <c r="E48" s="5"/>
      <c r="F48" s="5"/>
      <c r="G48" s="5" t="s">
        <v>395</v>
      </c>
    </row>
    <row r="49" spans="1:7" x14ac:dyDescent="0.3">
      <c r="A49" s="5" t="s">
        <v>925</v>
      </c>
      <c r="B49" s="5"/>
      <c r="C49" s="5"/>
      <c r="D49" s="5"/>
      <c r="E49" s="5"/>
      <c r="F49" s="5"/>
      <c r="G49" s="5"/>
    </row>
    <row r="50" spans="1:7" x14ac:dyDescent="0.3">
      <c r="A50" s="5" t="s">
        <v>926</v>
      </c>
      <c r="B50" s="5"/>
      <c r="C50" s="5"/>
      <c r="D50" s="5"/>
      <c r="E50" s="5"/>
      <c r="F50" s="5"/>
      <c r="G50" s="5"/>
    </row>
    <row r="51" spans="1:7" x14ac:dyDescent="0.3">
      <c r="A51" s="5" t="s">
        <v>927</v>
      </c>
      <c r="B51" s="5"/>
      <c r="C51" s="5"/>
      <c r="D51" s="5"/>
      <c r="E51" s="5"/>
      <c r="F51" s="5"/>
      <c r="G51" s="5"/>
    </row>
    <row r="52" spans="1:7" x14ac:dyDescent="0.3">
      <c r="A52" s="5" t="s">
        <v>1127</v>
      </c>
      <c r="B52" s="5"/>
      <c r="C52" s="5"/>
      <c r="D52" s="5"/>
      <c r="E52" s="5"/>
      <c r="F52" s="5"/>
      <c r="G52" s="5"/>
    </row>
    <row r="53" spans="1:7" x14ac:dyDescent="0.3">
      <c r="A53" s="5" t="s">
        <v>18</v>
      </c>
      <c r="B53" s="5" t="s">
        <v>112</v>
      </c>
      <c r="C53" s="5" t="s">
        <v>113</v>
      </c>
      <c r="D53" s="5" t="s">
        <v>114</v>
      </c>
      <c r="E53" s="5" t="s">
        <v>832</v>
      </c>
      <c r="F53" s="5" t="s">
        <v>115</v>
      </c>
      <c r="G53" s="5" t="s">
        <v>116</v>
      </c>
    </row>
    <row r="54" spans="1:7" x14ac:dyDescent="0.3">
      <c r="A54" s="5" t="s">
        <v>928</v>
      </c>
      <c r="B54" s="5" t="s">
        <v>75</v>
      </c>
      <c r="C54" s="5" t="s">
        <v>1110</v>
      </c>
      <c r="D54" s="5">
        <v>2597</v>
      </c>
      <c r="E54" s="5"/>
      <c r="F54" s="5"/>
      <c r="G54" s="5" t="s">
        <v>83</v>
      </c>
    </row>
    <row r="55" spans="1:7" x14ac:dyDescent="0.3">
      <c r="A55" s="5" t="s">
        <v>929</v>
      </c>
      <c r="B55" s="5" t="s">
        <v>321</v>
      </c>
      <c r="C55" s="5" t="s">
        <v>1110</v>
      </c>
      <c r="D55" s="5">
        <v>2496</v>
      </c>
      <c r="E55" s="5"/>
      <c r="F55" s="5"/>
      <c r="G55" s="5" t="s">
        <v>322</v>
      </c>
    </row>
    <row r="56" spans="1:7" x14ac:dyDescent="0.3">
      <c r="A56" s="5" t="s">
        <v>930</v>
      </c>
      <c r="B56" s="5" t="s">
        <v>119</v>
      </c>
      <c r="C56" s="5" t="s">
        <v>1110</v>
      </c>
      <c r="D56" s="5">
        <v>1760</v>
      </c>
      <c r="E56" s="5"/>
      <c r="F56" s="5"/>
      <c r="G56" s="5" t="s">
        <v>82</v>
      </c>
    </row>
    <row r="57" spans="1:7" x14ac:dyDescent="0.3">
      <c r="A57" s="5" t="s">
        <v>931</v>
      </c>
      <c r="B57" s="5" t="s">
        <v>396</v>
      </c>
      <c r="C57" s="5" t="s">
        <v>1116</v>
      </c>
      <c r="D57" s="5">
        <v>1536</v>
      </c>
      <c r="E57" s="5"/>
      <c r="F57" s="5"/>
      <c r="G57" s="5" t="s">
        <v>320</v>
      </c>
    </row>
    <row r="58" spans="1:7" x14ac:dyDescent="0.3">
      <c r="A58" s="5" t="s">
        <v>932</v>
      </c>
      <c r="B58" s="5" t="s">
        <v>397</v>
      </c>
      <c r="C58" s="5" t="s">
        <v>1110</v>
      </c>
      <c r="D58" s="5">
        <v>1416</v>
      </c>
      <c r="E58" s="5"/>
      <c r="F58" s="5"/>
      <c r="G58" s="5" t="s">
        <v>309</v>
      </c>
    </row>
    <row r="59" spans="1:7" x14ac:dyDescent="0.3">
      <c r="A59" s="5" t="s">
        <v>933</v>
      </c>
      <c r="B59" s="5" t="s">
        <v>74</v>
      </c>
      <c r="C59" s="5" t="s">
        <v>1110</v>
      </c>
      <c r="D59" s="5">
        <v>1344</v>
      </c>
      <c r="E59" s="5"/>
      <c r="F59" s="5"/>
      <c r="G59" s="5" t="s">
        <v>82</v>
      </c>
    </row>
    <row r="60" spans="1:7" x14ac:dyDescent="0.3">
      <c r="A60" s="5" t="s">
        <v>934</v>
      </c>
      <c r="B60" s="5" t="s">
        <v>398</v>
      </c>
      <c r="C60" s="5" t="s">
        <v>1116</v>
      </c>
      <c r="D60" s="5">
        <v>1260</v>
      </c>
      <c r="E60" s="5"/>
      <c r="F60" s="5"/>
      <c r="G60" s="5" t="s">
        <v>399</v>
      </c>
    </row>
    <row r="61" spans="1:7" x14ac:dyDescent="0.3">
      <c r="A61" s="5" t="s">
        <v>935</v>
      </c>
      <c r="B61" s="5" t="s">
        <v>400</v>
      </c>
      <c r="C61" s="5" t="s">
        <v>1110</v>
      </c>
      <c r="D61" s="5">
        <v>1248</v>
      </c>
      <c r="E61" s="5"/>
      <c r="F61" s="5"/>
      <c r="G61" s="5" t="s">
        <v>401</v>
      </c>
    </row>
    <row r="62" spans="1:7" x14ac:dyDescent="0.3">
      <c r="A62" s="5" t="s">
        <v>936</v>
      </c>
      <c r="B62" s="5" t="s">
        <v>402</v>
      </c>
      <c r="C62" s="5" t="s">
        <v>1110</v>
      </c>
      <c r="D62" s="5">
        <v>1068</v>
      </c>
      <c r="E62" s="5"/>
      <c r="F62" s="5"/>
      <c r="G62" s="5" t="s">
        <v>31</v>
      </c>
    </row>
    <row r="63" spans="1:7" x14ac:dyDescent="0.3">
      <c r="A63" s="5" t="s">
        <v>937</v>
      </c>
      <c r="B63" s="5"/>
      <c r="C63" s="5"/>
      <c r="D63" s="5"/>
      <c r="E63" s="5"/>
      <c r="F63" s="5"/>
      <c r="G63" s="5"/>
    </row>
    <row r="64" spans="1:7" x14ac:dyDescent="0.3">
      <c r="A64" s="5" t="s">
        <v>938</v>
      </c>
      <c r="B64" s="5"/>
      <c r="C64" s="5"/>
      <c r="D64" s="5"/>
      <c r="E64" s="5"/>
      <c r="F64" s="5"/>
      <c r="G64" s="5"/>
    </row>
    <row r="65" spans="1:7" x14ac:dyDescent="0.3">
      <c r="A65" s="5" t="s">
        <v>1128</v>
      </c>
      <c r="B65" s="5"/>
      <c r="C65" s="5"/>
      <c r="D65" s="5"/>
      <c r="E65" s="5"/>
      <c r="F65" s="5"/>
      <c r="G65" s="5"/>
    </row>
    <row r="66" spans="1:7" x14ac:dyDescent="0.3">
      <c r="A66" s="5" t="s">
        <v>18</v>
      </c>
      <c r="B66" s="5" t="s">
        <v>112</v>
      </c>
      <c r="C66" s="5" t="s">
        <v>113</v>
      </c>
      <c r="D66" s="5" t="s">
        <v>114</v>
      </c>
      <c r="E66" s="5" t="s">
        <v>832</v>
      </c>
      <c r="F66" s="5" t="s">
        <v>115</v>
      </c>
      <c r="G66" s="5" t="s">
        <v>116</v>
      </c>
    </row>
    <row r="67" spans="1:7" x14ac:dyDescent="0.3">
      <c r="A67" s="5" t="s">
        <v>939</v>
      </c>
      <c r="B67" s="5" t="s">
        <v>88</v>
      </c>
      <c r="C67" s="5" t="s">
        <v>1110</v>
      </c>
      <c r="D67" s="5">
        <v>2552</v>
      </c>
      <c r="E67" s="5" t="s">
        <v>80</v>
      </c>
      <c r="F67" s="5">
        <v>34000</v>
      </c>
      <c r="G67" s="5" t="s">
        <v>98</v>
      </c>
    </row>
    <row r="68" spans="1:7" x14ac:dyDescent="0.3">
      <c r="A68" s="5" t="s">
        <v>940</v>
      </c>
      <c r="B68" s="5" t="s">
        <v>403</v>
      </c>
      <c r="C68" s="5" t="s">
        <v>1110</v>
      </c>
      <c r="D68" s="5">
        <v>1624</v>
      </c>
      <c r="E68" s="5" t="s">
        <v>56</v>
      </c>
      <c r="F68" s="5"/>
      <c r="G68" s="5"/>
    </row>
    <row r="69" spans="1:7" ht="33" x14ac:dyDescent="0.3">
      <c r="A69" s="5" t="s">
        <v>941</v>
      </c>
      <c r="B69" s="5" t="s">
        <v>93</v>
      </c>
      <c r="C69" s="5" t="s">
        <v>1116</v>
      </c>
      <c r="D69" s="5">
        <v>1168</v>
      </c>
      <c r="E69" s="5"/>
      <c r="F69" s="5"/>
      <c r="G69" s="5" t="s">
        <v>324</v>
      </c>
    </row>
    <row r="70" spans="1:7" x14ac:dyDescent="0.3">
      <c r="A70" s="5" t="s">
        <v>942</v>
      </c>
      <c r="B70" s="5" t="s">
        <v>94</v>
      </c>
      <c r="C70" s="5" t="s">
        <v>1116</v>
      </c>
      <c r="D70" s="5">
        <v>1136</v>
      </c>
      <c r="E70" s="5"/>
      <c r="F70" s="5"/>
      <c r="G70" s="5" t="s">
        <v>325</v>
      </c>
    </row>
    <row r="71" spans="1:7" x14ac:dyDescent="0.3">
      <c r="A71" s="5" t="s">
        <v>943</v>
      </c>
      <c r="B71" s="5" t="s">
        <v>95</v>
      </c>
      <c r="C71" s="5" t="s">
        <v>1116</v>
      </c>
      <c r="D71" s="5">
        <v>744</v>
      </c>
      <c r="E71" s="5"/>
      <c r="F71" s="5"/>
      <c r="G71" s="5" t="s">
        <v>165</v>
      </c>
    </row>
    <row r="72" spans="1:7" x14ac:dyDescent="0.3">
      <c r="A72" s="5" t="s">
        <v>944</v>
      </c>
      <c r="B72" s="5" t="s">
        <v>96</v>
      </c>
      <c r="C72" s="5" t="s">
        <v>1116</v>
      </c>
      <c r="D72" s="5">
        <v>372</v>
      </c>
      <c r="E72" s="5"/>
      <c r="F72" s="5"/>
      <c r="G72" s="5" t="s">
        <v>326</v>
      </c>
    </row>
    <row r="73" spans="1:7" x14ac:dyDescent="0.3">
      <c r="A73" s="5" t="s">
        <v>945</v>
      </c>
      <c r="B73" s="5" t="s">
        <v>97</v>
      </c>
      <c r="C73" s="5" t="s">
        <v>1116</v>
      </c>
      <c r="D73" s="5">
        <v>344</v>
      </c>
      <c r="E73" s="5"/>
      <c r="F73" s="5"/>
      <c r="G73" s="5" t="s">
        <v>327</v>
      </c>
    </row>
    <row r="74" spans="1:7" x14ac:dyDescent="0.3">
      <c r="A74" s="5" t="s">
        <v>946</v>
      </c>
      <c r="B74" s="5"/>
      <c r="C74" s="5"/>
      <c r="D74" s="5"/>
      <c r="E74" s="5"/>
      <c r="F74" s="5"/>
      <c r="G74" s="5"/>
    </row>
    <row r="75" spans="1:7" x14ac:dyDescent="0.3">
      <c r="A75" s="5" t="s">
        <v>947</v>
      </c>
      <c r="B75" s="5"/>
      <c r="C75" s="5"/>
      <c r="D75" s="5"/>
      <c r="E75" s="5"/>
      <c r="F75" s="5"/>
      <c r="G75" s="5"/>
    </row>
    <row r="76" spans="1:7" x14ac:dyDescent="0.3">
      <c r="A76" s="5" t="s">
        <v>948</v>
      </c>
      <c r="B76" s="5"/>
      <c r="C76" s="5"/>
      <c r="D76" s="5"/>
      <c r="E76" s="5"/>
      <c r="F76" s="5"/>
      <c r="G76" s="5"/>
    </row>
    <row r="77" spans="1:7" x14ac:dyDescent="0.3">
      <c r="A77" s="5" t="s">
        <v>949</v>
      </c>
      <c r="B77" s="5"/>
      <c r="C77" s="5"/>
      <c r="D77" s="5"/>
      <c r="E77" s="5"/>
      <c r="F77" s="5"/>
      <c r="G77" s="5"/>
    </row>
    <row r="78" spans="1:7" x14ac:dyDescent="0.3">
      <c r="A78" s="5" t="s">
        <v>1129</v>
      </c>
      <c r="B78" s="5"/>
      <c r="C78" s="5"/>
      <c r="D78" s="5"/>
      <c r="E78" s="5"/>
      <c r="F78" s="5"/>
      <c r="G78" s="5"/>
    </row>
    <row r="79" spans="1:7" x14ac:dyDescent="0.3">
      <c r="A79" s="5" t="s">
        <v>18</v>
      </c>
      <c r="B79" s="5" t="s">
        <v>112</v>
      </c>
      <c r="C79" s="5" t="s">
        <v>113</v>
      </c>
      <c r="D79" s="5" t="s">
        <v>114</v>
      </c>
      <c r="E79" s="5" t="s">
        <v>832</v>
      </c>
      <c r="F79" s="5" t="s">
        <v>115</v>
      </c>
      <c r="G79" s="5" t="s">
        <v>116</v>
      </c>
    </row>
    <row r="80" spans="1:7" x14ac:dyDescent="0.3">
      <c r="A80" s="5" t="s">
        <v>950</v>
      </c>
      <c r="B80" s="5" t="s">
        <v>102</v>
      </c>
      <c r="C80" s="5" t="s">
        <v>1110</v>
      </c>
      <c r="D80" s="5">
        <v>3924</v>
      </c>
      <c r="E80" s="5" t="s">
        <v>80</v>
      </c>
      <c r="F80" s="5"/>
      <c r="G80" s="5" t="s">
        <v>15</v>
      </c>
    </row>
    <row r="81" spans="1:7" x14ac:dyDescent="0.3">
      <c r="A81" s="5" t="s">
        <v>951</v>
      </c>
      <c r="B81" s="5" t="s">
        <v>104</v>
      </c>
      <c r="C81" s="5" t="s">
        <v>1110</v>
      </c>
      <c r="D81" s="5">
        <v>3912</v>
      </c>
      <c r="E81" s="5" t="s">
        <v>80</v>
      </c>
      <c r="F81" s="5"/>
      <c r="G81" s="5" t="s">
        <v>15</v>
      </c>
    </row>
    <row r="82" spans="1:7" x14ac:dyDescent="0.3">
      <c r="A82" s="5" t="s">
        <v>952</v>
      </c>
      <c r="B82" s="5" t="s">
        <v>106</v>
      </c>
      <c r="C82" s="5" t="s">
        <v>1110</v>
      </c>
      <c r="D82" s="5">
        <v>3648</v>
      </c>
      <c r="E82" s="5"/>
      <c r="F82" s="5"/>
      <c r="G82" s="5" t="s">
        <v>330</v>
      </c>
    </row>
    <row r="83" spans="1:7" x14ac:dyDescent="0.3">
      <c r="A83" s="5" t="s">
        <v>953</v>
      </c>
      <c r="B83" s="5" t="s">
        <v>108</v>
      </c>
      <c r="C83" s="5" t="s">
        <v>1110</v>
      </c>
      <c r="D83" s="5">
        <v>3120</v>
      </c>
      <c r="E83" s="5"/>
      <c r="F83" s="5"/>
      <c r="G83" s="5" t="s">
        <v>124</v>
      </c>
    </row>
    <row r="84" spans="1:7" ht="33" x14ac:dyDescent="0.3">
      <c r="A84" s="5" t="s">
        <v>954</v>
      </c>
      <c r="B84" s="5" t="s">
        <v>105</v>
      </c>
      <c r="C84" s="5" t="s">
        <v>1110</v>
      </c>
      <c r="D84" s="5">
        <v>2915</v>
      </c>
      <c r="E84" s="5"/>
      <c r="F84" s="5"/>
      <c r="G84" s="5" t="s">
        <v>121</v>
      </c>
    </row>
    <row r="85" spans="1:7" x14ac:dyDescent="0.3">
      <c r="A85" s="5" t="s">
        <v>955</v>
      </c>
      <c r="B85" s="5" t="s">
        <v>107</v>
      </c>
      <c r="C85" s="5" t="s">
        <v>1110</v>
      </c>
      <c r="D85" s="5">
        <v>2276</v>
      </c>
      <c r="E85" s="5"/>
      <c r="F85" s="5"/>
      <c r="G85" s="5" t="s">
        <v>123</v>
      </c>
    </row>
    <row r="86" spans="1:7" x14ac:dyDescent="0.3">
      <c r="A86" s="5" t="s">
        <v>956</v>
      </c>
      <c r="B86" s="5" t="s">
        <v>109</v>
      </c>
      <c r="C86" s="5" t="s">
        <v>1110</v>
      </c>
      <c r="D86" s="5">
        <v>2080</v>
      </c>
      <c r="E86" s="5"/>
      <c r="F86" s="5"/>
      <c r="G86" s="5" t="s">
        <v>331</v>
      </c>
    </row>
    <row r="87" spans="1:7" x14ac:dyDescent="0.3">
      <c r="A87" s="5" t="s">
        <v>957</v>
      </c>
      <c r="B87" s="5" t="s">
        <v>404</v>
      </c>
      <c r="C87" s="5" t="s">
        <v>1116</v>
      </c>
      <c r="D87" s="5">
        <v>2030</v>
      </c>
      <c r="E87" s="5"/>
      <c r="F87" s="5"/>
      <c r="G87" s="5"/>
    </row>
    <row r="88" spans="1:7" x14ac:dyDescent="0.3">
      <c r="A88" s="5" t="s">
        <v>958</v>
      </c>
      <c r="B88" s="5" t="s">
        <v>110</v>
      </c>
      <c r="C88" s="5" t="s">
        <v>1116</v>
      </c>
      <c r="D88" s="5">
        <v>2027</v>
      </c>
      <c r="E88" s="5"/>
      <c r="F88" s="5"/>
      <c r="G88" s="5"/>
    </row>
    <row r="89" spans="1:7" x14ac:dyDescent="0.3">
      <c r="A89" s="5" t="s">
        <v>959</v>
      </c>
      <c r="B89" s="5" t="s">
        <v>111</v>
      </c>
      <c r="C89" s="5" t="s">
        <v>1116</v>
      </c>
      <c r="D89" s="5">
        <v>1935</v>
      </c>
      <c r="E89" s="5"/>
      <c r="F89" s="5"/>
      <c r="G89" s="5"/>
    </row>
    <row r="90" spans="1:7" x14ac:dyDescent="0.3">
      <c r="A90" s="5" t="s">
        <v>960</v>
      </c>
      <c r="B90" s="5" t="s">
        <v>332</v>
      </c>
      <c r="C90" s="5" t="s">
        <v>1116</v>
      </c>
      <c r="D90" s="5">
        <v>1757</v>
      </c>
      <c r="E90" s="5"/>
      <c r="F90" s="5"/>
      <c r="G90" s="5"/>
    </row>
    <row r="91" spans="1:7" x14ac:dyDescent="0.3">
      <c r="A91" s="5" t="s">
        <v>1130</v>
      </c>
      <c r="B91" s="5"/>
      <c r="C91" s="5"/>
      <c r="D91" s="5"/>
      <c r="E91" s="5"/>
      <c r="F91" s="5"/>
      <c r="G91" s="5"/>
    </row>
    <row r="92" spans="1:7" x14ac:dyDescent="0.3">
      <c r="A92" s="5" t="s">
        <v>18</v>
      </c>
      <c r="B92" s="5" t="s">
        <v>112</v>
      </c>
      <c r="C92" s="5" t="s">
        <v>113</v>
      </c>
      <c r="D92" s="5" t="s">
        <v>114</v>
      </c>
      <c r="E92" s="5" t="s">
        <v>832</v>
      </c>
      <c r="F92" s="5" t="s">
        <v>115</v>
      </c>
      <c r="G92" s="5" t="s">
        <v>116</v>
      </c>
    </row>
    <row r="93" spans="1:7" x14ac:dyDescent="0.3">
      <c r="A93" s="5" t="s">
        <v>961</v>
      </c>
      <c r="B93" s="5" t="s">
        <v>129</v>
      </c>
      <c r="C93" s="5" t="s">
        <v>1116</v>
      </c>
      <c r="D93" s="5">
        <v>2660</v>
      </c>
      <c r="E93" s="5"/>
      <c r="F93" s="5"/>
      <c r="G93" s="5" t="s">
        <v>130</v>
      </c>
    </row>
    <row r="94" spans="1:7" x14ac:dyDescent="0.3">
      <c r="A94" s="5" t="s">
        <v>962</v>
      </c>
      <c r="B94" s="5" t="s">
        <v>405</v>
      </c>
      <c r="C94" s="5" t="s">
        <v>1110</v>
      </c>
      <c r="D94" s="5">
        <v>1960</v>
      </c>
      <c r="E94" s="5" t="s">
        <v>13</v>
      </c>
      <c r="F94" s="5"/>
      <c r="G94" s="5"/>
    </row>
    <row r="95" spans="1:7" x14ac:dyDescent="0.3">
      <c r="A95" s="5" t="s">
        <v>963</v>
      </c>
      <c r="B95" s="5" t="s">
        <v>406</v>
      </c>
      <c r="C95" s="5" t="s">
        <v>1110</v>
      </c>
      <c r="D95" s="5">
        <v>1950</v>
      </c>
      <c r="E95" s="5" t="s">
        <v>80</v>
      </c>
      <c r="F95" s="5"/>
      <c r="G95" s="5"/>
    </row>
    <row r="96" spans="1:7" x14ac:dyDescent="0.3">
      <c r="A96" s="5" t="s">
        <v>964</v>
      </c>
      <c r="B96" s="5" t="s">
        <v>131</v>
      </c>
      <c r="C96" s="5" t="s">
        <v>1110</v>
      </c>
      <c r="D96" s="5">
        <v>1056</v>
      </c>
      <c r="E96" s="5"/>
      <c r="F96" s="5"/>
      <c r="G96" s="5" t="s">
        <v>132</v>
      </c>
    </row>
    <row r="97" spans="1:7" x14ac:dyDescent="0.3">
      <c r="A97" s="5" t="s">
        <v>965</v>
      </c>
      <c r="B97" s="5" t="s">
        <v>133</v>
      </c>
      <c r="C97" s="5" t="s">
        <v>1116</v>
      </c>
      <c r="D97" s="5">
        <v>984</v>
      </c>
      <c r="E97" s="5"/>
      <c r="F97" s="5"/>
      <c r="G97" s="5"/>
    </row>
    <row r="98" spans="1:7" x14ac:dyDescent="0.3">
      <c r="A98" s="5" t="s">
        <v>966</v>
      </c>
      <c r="B98" s="5" t="s">
        <v>135</v>
      </c>
      <c r="C98" s="5" t="s">
        <v>1110</v>
      </c>
      <c r="D98" s="5">
        <v>840</v>
      </c>
      <c r="E98" s="5"/>
      <c r="F98" s="5"/>
      <c r="G98" s="5"/>
    </row>
    <row r="99" spans="1:7" x14ac:dyDescent="0.3">
      <c r="A99" s="5" t="s">
        <v>967</v>
      </c>
      <c r="B99" s="5" t="s">
        <v>137</v>
      </c>
      <c r="C99" s="5" t="s">
        <v>1110</v>
      </c>
      <c r="D99" s="5">
        <v>660</v>
      </c>
      <c r="E99" s="5"/>
      <c r="F99" s="5"/>
      <c r="G99" s="5"/>
    </row>
    <row r="100" spans="1:7" x14ac:dyDescent="0.3">
      <c r="A100" s="5" t="s">
        <v>968</v>
      </c>
      <c r="B100" s="5"/>
      <c r="C100" s="5"/>
      <c r="D100" s="5"/>
      <c r="E100" s="5"/>
      <c r="F100" s="5"/>
      <c r="G100" s="5"/>
    </row>
    <row r="101" spans="1:7" x14ac:dyDescent="0.3">
      <c r="A101" s="5" t="s">
        <v>969</v>
      </c>
      <c r="B101" s="5"/>
      <c r="C101" s="5"/>
      <c r="D101" s="5"/>
      <c r="E101" s="5"/>
      <c r="F101" s="5"/>
      <c r="G101" s="5"/>
    </row>
    <row r="102" spans="1:7" x14ac:dyDescent="0.3">
      <c r="A102" s="5" t="s">
        <v>970</v>
      </c>
      <c r="B102" s="5"/>
      <c r="C102" s="5"/>
      <c r="D102" s="5"/>
      <c r="E102" s="5"/>
      <c r="F102" s="5"/>
      <c r="G102" s="5"/>
    </row>
    <row r="103" spans="1:7" x14ac:dyDescent="0.3">
      <c r="A103" s="5" t="s">
        <v>971</v>
      </c>
      <c r="B103" s="5"/>
      <c r="C103" s="5"/>
      <c r="D103" s="5"/>
      <c r="E103" s="5"/>
      <c r="F103" s="5"/>
      <c r="G103" s="5"/>
    </row>
    <row r="104" spans="1:7" x14ac:dyDescent="0.3">
      <c r="A104" s="5" t="s">
        <v>1131</v>
      </c>
      <c r="B104" s="5"/>
      <c r="C104" s="5"/>
      <c r="D104" s="5"/>
      <c r="E104" s="5"/>
      <c r="F104" s="5"/>
      <c r="G104" s="5"/>
    </row>
    <row r="105" spans="1:7" x14ac:dyDescent="0.3">
      <c r="A105" s="5" t="s">
        <v>18</v>
      </c>
      <c r="B105" s="5" t="s">
        <v>112</v>
      </c>
      <c r="C105" s="5" t="s">
        <v>113</v>
      </c>
      <c r="D105" s="5" t="s">
        <v>114</v>
      </c>
      <c r="E105" s="5" t="s">
        <v>832</v>
      </c>
      <c r="F105" s="5" t="s">
        <v>115</v>
      </c>
      <c r="G105" s="5" t="s">
        <v>116</v>
      </c>
    </row>
    <row r="106" spans="1:7" x14ac:dyDescent="0.3">
      <c r="A106" s="5" t="s">
        <v>972</v>
      </c>
      <c r="B106" s="5" t="s">
        <v>145</v>
      </c>
      <c r="C106" s="5" t="s">
        <v>1116</v>
      </c>
      <c r="D106" s="5">
        <v>2132</v>
      </c>
      <c r="E106" s="5"/>
      <c r="F106" s="5"/>
      <c r="G106" s="5"/>
    </row>
    <row r="107" spans="1:7" x14ac:dyDescent="0.3">
      <c r="A107" s="5" t="s">
        <v>973</v>
      </c>
      <c r="B107" s="5" t="s">
        <v>147</v>
      </c>
      <c r="C107" s="5" t="s">
        <v>1110</v>
      </c>
      <c r="D107" s="5">
        <v>2120</v>
      </c>
      <c r="E107" s="5" t="s">
        <v>80</v>
      </c>
      <c r="F107" s="5"/>
      <c r="G107" s="5"/>
    </row>
    <row r="108" spans="1:7" x14ac:dyDescent="0.3">
      <c r="A108" s="5" t="s">
        <v>974</v>
      </c>
      <c r="B108" s="5" t="s">
        <v>140</v>
      </c>
      <c r="C108" s="5" t="s">
        <v>1110</v>
      </c>
      <c r="D108" s="5">
        <v>2000</v>
      </c>
      <c r="E108" s="5"/>
      <c r="F108" s="5"/>
      <c r="G108" s="5" t="s">
        <v>141</v>
      </c>
    </row>
    <row r="109" spans="1:7" ht="33" x14ac:dyDescent="0.3">
      <c r="A109" s="5" t="s">
        <v>975</v>
      </c>
      <c r="B109" s="5" t="s">
        <v>142</v>
      </c>
      <c r="C109" s="5" t="s">
        <v>1116</v>
      </c>
      <c r="D109" s="5">
        <v>1844</v>
      </c>
      <c r="E109" s="5"/>
      <c r="F109" s="5"/>
      <c r="G109" s="5" t="s">
        <v>143</v>
      </c>
    </row>
    <row r="110" spans="1:7" x14ac:dyDescent="0.3">
      <c r="A110" s="5" t="s">
        <v>976</v>
      </c>
      <c r="B110" s="5" t="s">
        <v>144</v>
      </c>
      <c r="C110" s="5" t="s">
        <v>1116</v>
      </c>
      <c r="D110" s="5">
        <v>1574</v>
      </c>
      <c r="E110" s="5"/>
      <c r="F110" s="5"/>
      <c r="G110" s="5"/>
    </row>
    <row r="111" spans="1:7" x14ac:dyDescent="0.3">
      <c r="A111" s="5" t="s">
        <v>977</v>
      </c>
      <c r="B111" s="5" t="s">
        <v>333</v>
      </c>
      <c r="C111" s="5" t="s">
        <v>1110</v>
      </c>
      <c r="D111" s="5">
        <v>1060</v>
      </c>
      <c r="E111" s="5" t="s">
        <v>56</v>
      </c>
      <c r="F111" s="5"/>
      <c r="G111" s="5"/>
    </row>
    <row r="112" spans="1:7" x14ac:dyDescent="0.3">
      <c r="A112" s="5" t="s">
        <v>978</v>
      </c>
      <c r="B112" s="5" t="s">
        <v>148</v>
      </c>
      <c r="C112" s="5" t="s">
        <v>1110</v>
      </c>
      <c r="D112" s="5">
        <v>1048</v>
      </c>
      <c r="E112" s="5" t="s">
        <v>13</v>
      </c>
      <c r="F112" s="5"/>
      <c r="G112" s="5"/>
    </row>
    <row r="113" spans="1:7" x14ac:dyDescent="0.3">
      <c r="A113" s="5" t="s">
        <v>979</v>
      </c>
      <c r="B113" s="5"/>
      <c r="C113" s="5"/>
      <c r="D113" s="5"/>
      <c r="E113" s="5"/>
      <c r="F113" s="5"/>
      <c r="G113" s="5"/>
    </row>
    <row r="114" spans="1:7" x14ac:dyDescent="0.3">
      <c r="A114" s="5" t="s">
        <v>980</v>
      </c>
      <c r="B114" s="5"/>
      <c r="C114" s="5"/>
      <c r="D114" s="5"/>
      <c r="E114" s="5"/>
      <c r="F114" s="5"/>
      <c r="G114" s="5"/>
    </row>
    <row r="115" spans="1:7" x14ac:dyDescent="0.3">
      <c r="A115" s="5" t="s">
        <v>981</v>
      </c>
      <c r="B115" s="5"/>
      <c r="C115" s="5"/>
      <c r="D115" s="5"/>
      <c r="E115" s="5"/>
      <c r="F115" s="5"/>
      <c r="G115" s="5"/>
    </row>
    <row r="116" spans="1:7" x14ac:dyDescent="0.3">
      <c r="A116" s="5" t="s">
        <v>982</v>
      </c>
      <c r="B116" s="5"/>
      <c r="C116" s="5"/>
      <c r="D116" s="5"/>
      <c r="E116" s="5"/>
      <c r="F116" s="5"/>
      <c r="G116" s="5"/>
    </row>
    <row r="117" spans="1:7" x14ac:dyDescent="0.3">
      <c r="A117" s="5" t="s">
        <v>1132</v>
      </c>
      <c r="B117" s="5"/>
      <c r="C117" s="5"/>
      <c r="D117" s="5"/>
      <c r="E117" s="5"/>
      <c r="F117" s="5"/>
      <c r="G117" s="5"/>
    </row>
    <row r="118" spans="1:7" x14ac:dyDescent="0.3">
      <c r="A118" s="5" t="s">
        <v>18</v>
      </c>
      <c r="B118" s="5" t="s">
        <v>112</v>
      </c>
      <c r="C118" s="5" t="s">
        <v>113</v>
      </c>
      <c r="D118" s="5" t="s">
        <v>114</v>
      </c>
      <c r="E118" s="5" t="s">
        <v>832</v>
      </c>
      <c r="F118" s="5" t="s">
        <v>115</v>
      </c>
      <c r="G118" s="5" t="s">
        <v>116</v>
      </c>
    </row>
    <row r="119" spans="1:7" x14ac:dyDescent="0.3">
      <c r="A119" s="5" t="s">
        <v>983</v>
      </c>
      <c r="B119" s="5" t="s">
        <v>150</v>
      </c>
      <c r="C119" s="5" t="s">
        <v>1116</v>
      </c>
      <c r="D119" s="5">
        <v>2462</v>
      </c>
      <c r="E119" s="5"/>
      <c r="F119" s="5"/>
      <c r="G119" s="5" t="s">
        <v>151</v>
      </c>
    </row>
    <row r="120" spans="1:7" x14ac:dyDescent="0.3">
      <c r="A120" s="5" t="s">
        <v>984</v>
      </c>
      <c r="B120" s="5" t="s">
        <v>152</v>
      </c>
      <c r="C120" s="5" t="s">
        <v>1116</v>
      </c>
      <c r="D120" s="5">
        <v>1972</v>
      </c>
      <c r="E120" s="5"/>
      <c r="F120" s="5"/>
      <c r="G120" s="5" t="s">
        <v>29</v>
      </c>
    </row>
    <row r="121" spans="1:7" x14ac:dyDescent="0.3">
      <c r="A121" s="5" t="s">
        <v>985</v>
      </c>
      <c r="B121" s="5" t="s">
        <v>149</v>
      </c>
      <c r="C121" s="5" t="s">
        <v>1110</v>
      </c>
      <c r="D121" s="5">
        <v>1680</v>
      </c>
      <c r="E121" s="5" t="s">
        <v>80</v>
      </c>
      <c r="F121" s="5"/>
      <c r="G121" s="5"/>
    </row>
    <row r="122" spans="1:7" x14ac:dyDescent="0.3">
      <c r="A122" s="5" t="s">
        <v>986</v>
      </c>
      <c r="B122" s="5" t="s">
        <v>155</v>
      </c>
      <c r="C122" s="5" t="s">
        <v>1116</v>
      </c>
      <c r="D122" s="5">
        <v>728</v>
      </c>
      <c r="E122" s="5"/>
      <c r="F122" s="5"/>
      <c r="G122" s="5" t="s">
        <v>156</v>
      </c>
    </row>
    <row r="123" spans="1:7" x14ac:dyDescent="0.3">
      <c r="A123" s="5" t="s">
        <v>987</v>
      </c>
      <c r="B123" s="5" t="s">
        <v>153</v>
      </c>
      <c r="C123" s="5" t="s">
        <v>1116</v>
      </c>
      <c r="D123" s="5">
        <v>568</v>
      </c>
      <c r="E123" s="5"/>
      <c r="F123" s="5"/>
      <c r="G123" s="5" t="s">
        <v>154</v>
      </c>
    </row>
    <row r="124" spans="1:7" x14ac:dyDescent="0.3">
      <c r="A124" s="5" t="s">
        <v>988</v>
      </c>
      <c r="B124" s="5" t="s">
        <v>157</v>
      </c>
      <c r="C124" s="5" t="s">
        <v>1116</v>
      </c>
      <c r="D124" s="5">
        <v>424</v>
      </c>
      <c r="E124" s="5"/>
      <c r="F124" s="5"/>
      <c r="G124" s="5"/>
    </row>
    <row r="125" spans="1:7" x14ac:dyDescent="0.3">
      <c r="A125" s="5" t="s">
        <v>989</v>
      </c>
      <c r="B125" s="5"/>
      <c r="C125" s="5"/>
      <c r="D125" s="5"/>
      <c r="E125" s="5"/>
      <c r="F125" s="5"/>
      <c r="G125" s="5"/>
    </row>
    <row r="126" spans="1:7" x14ac:dyDescent="0.3">
      <c r="A126" s="5" t="s">
        <v>990</v>
      </c>
      <c r="B126" s="5"/>
      <c r="C126" s="5"/>
      <c r="D126" s="5"/>
      <c r="E126" s="5"/>
      <c r="F126" s="5"/>
      <c r="G126" s="5"/>
    </row>
    <row r="127" spans="1:7" x14ac:dyDescent="0.3">
      <c r="A127" s="5" t="s">
        <v>991</v>
      </c>
      <c r="B127" s="5"/>
      <c r="C127" s="5"/>
      <c r="D127" s="5"/>
      <c r="E127" s="5"/>
      <c r="F127" s="5"/>
      <c r="G127" s="5"/>
    </row>
    <row r="128" spans="1:7" x14ac:dyDescent="0.3">
      <c r="A128" s="5" t="s">
        <v>992</v>
      </c>
      <c r="B128" s="5"/>
      <c r="C128" s="5"/>
      <c r="D128" s="5"/>
      <c r="E128" s="5"/>
      <c r="F128" s="5"/>
      <c r="G128" s="5"/>
    </row>
    <row r="129" spans="1:7" x14ac:dyDescent="0.3">
      <c r="A129" s="5" t="s">
        <v>993</v>
      </c>
      <c r="B129" s="5"/>
      <c r="C129" s="5"/>
      <c r="D129" s="5"/>
      <c r="E129" s="5"/>
      <c r="F129" s="5"/>
      <c r="G129" s="5"/>
    </row>
    <row r="130" spans="1:7" x14ac:dyDescent="0.3">
      <c r="A130" s="5" t="s">
        <v>1133</v>
      </c>
      <c r="B130" s="5"/>
      <c r="C130" s="5"/>
      <c r="D130" s="5"/>
      <c r="E130" s="5"/>
      <c r="F130" s="5"/>
      <c r="G130" s="5"/>
    </row>
    <row r="131" spans="1:7" x14ac:dyDescent="0.3">
      <c r="A131" s="5" t="s">
        <v>18</v>
      </c>
      <c r="B131" s="5" t="s">
        <v>112</v>
      </c>
      <c r="C131" s="5" t="s">
        <v>113</v>
      </c>
      <c r="D131" s="5" t="s">
        <v>114</v>
      </c>
      <c r="E131" s="5" t="s">
        <v>832</v>
      </c>
      <c r="F131" s="5" t="s">
        <v>115</v>
      </c>
      <c r="G131" s="5" t="s">
        <v>116</v>
      </c>
    </row>
    <row r="132" spans="1:7" x14ac:dyDescent="0.3">
      <c r="A132" s="5" t="s">
        <v>994</v>
      </c>
      <c r="B132" s="5" t="s">
        <v>162</v>
      </c>
      <c r="C132" s="5" t="s">
        <v>1116</v>
      </c>
      <c r="D132" s="5">
        <v>3879</v>
      </c>
      <c r="E132" s="5"/>
      <c r="F132" s="5"/>
      <c r="G132" s="5" t="s">
        <v>163</v>
      </c>
    </row>
    <row r="133" spans="1:7" x14ac:dyDescent="0.3">
      <c r="A133" s="5" t="s">
        <v>995</v>
      </c>
      <c r="B133" s="5" t="s">
        <v>164</v>
      </c>
      <c r="C133" s="5" t="s">
        <v>1110</v>
      </c>
      <c r="D133" s="5">
        <v>2592</v>
      </c>
      <c r="E133" s="5"/>
      <c r="F133" s="5"/>
      <c r="G133" s="5" t="s">
        <v>165</v>
      </c>
    </row>
    <row r="134" spans="1:7" x14ac:dyDescent="0.3">
      <c r="A134" s="5" t="s">
        <v>996</v>
      </c>
      <c r="B134" s="5" t="s">
        <v>166</v>
      </c>
      <c r="C134" s="5" t="s">
        <v>1116</v>
      </c>
      <c r="D134" s="5">
        <v>2496</v>
      </c>
      <c r="E134" s="5"/>
      <c r="F134" s="5"/>
      <c r="G134" s="5" t="s">
        <v>167</v>
      </c>
    </row>
    <row r="135" spans="1:7" x14ac:dyDescent="0.3">
      <c r="A135" s="5" t="s">
        <v>997</v>
      </c>
      <c r="B135" s="5" t="s">
        <v>168</v>
      </c>
      <c r="C135" s="5" t="s">
        <v>1116</v>
      </c>
      <c r="D135" s="5">
        <v>2472</v>
      </c>
      <c r="E135" s="5"/>
      <c r="F135" s="5"/>
      <c r="G135" s="5" t="s">
        <v>175</v>
      </c>
    </row>
    <row r="136" spans="1:7" x14ac:dyDescent="0.3">
      <c r="A136" s="5" t="s">
        <v>998</v>
      </c>
      <c r="B136" s="5" t="s">
        <v>170</v>
      </c>
      <c r="C136" s="5" t="s">
        <v>1116</v>
      </c>
      <c r="D136" s="5">
        <v>2456</v>
      </c>
      <c r="E136" s="5"/>
      <c r="F136" s="5"/>
      <c r="G136" s="5" t="s">
        <v>335</v>
      </c>
    </row>
    <row r="137" spans="1:7" x14ac:dyDescent="0.3">
      <c r="A137" s="5" t="s">
        <v>999</v>
      </c>
      <c r="B137" s="5" t="s">
        <v>172</v>
      </c>
      <c r="C137" s="5" t="s">
        <v>1110</v>
      </c>
      <c r="D137" s="5">
        <v>1993</v>
      </c>
      <c r="E137" s="5"/>
      <c r="F137" s="5"/>
      <c r="G137" s="5" t="s">
        <v>31</v>
      </c>
    </row>
    <row r="138" spans="1:7" x14ac:dyDescent="0.3">
      <c r="A138" s="5" t="s">
        <v>1000</v>
      </c>
      <c r="B138" s="5" t="s">
        <v>173</v>
      </c>
      <c r="C138" s="5" t="s">
        <v>1116</v>
      </c>
      <c r="D138" s="5">
        <v>1716</v>
      </c>
      <c r="E138" s="5"/>
      <c r="F138" s="5"/>
      <c r="G138" s="5" t="s">
        <v>84</v>
      </c>
    </row>
    <row r="139" spans="1:7" x14ac:dyDescent="0.3">
      <c r="A139" s="5" t="s">
        <v>1001</v>
      </c>
      <c r="B139" s="5" t="s">
        <v>174</v>
      </c>
      <c r="C139" s="5" t="s">
        <v>1110</v>
      </c>
      <c r="D139" s="5">
        <v>1706</v>
      </c>
      <c r="E139" s="5"/>
      <c r="F139" s="5"/>
      <c r="G139" s="5" t="s">
        <v>175</v>
      </c>
    </row>
    <row r="140" spans="1:7" x14ac:dyDescent="0.3">
      <c r="A140" s="5" t="s">
        <v>1002</v>
      </c>
      <c r="B140" s="5" t="s">
        <v>176</v>
      </c>
      <c r="C140" s="5" t="s">
        <v>1110</v>
      </c>
      <c r="D140" s="5">
        <v>1220</v>
      </c>
      <c r="E140" s="5"/>
      <c r="F140" s="5"/>
      <c r="G140" s="5" t="s">
        <v>29</v>
      </c>
    </row>
    <row r="141" spans="1:7" x14ac:dyDescent="0.3">
      <c r="A141" s="5" t="s">
        <v>1003</v>
      </c>
      <c r="B141" s="5" t="s">
        <v>177</v>
      </c>
      <c r="C141" s="5" t="s">
        <v>1110</v>
      </c>
      <c r="D141" s="5">
        <v>1088</v>
      </c>
      <c r="E141" s="5"/>
      <c r="F141" s="5"/>
      <c r="G141" s="5" t="s">
        <v>178</v>
      </c>
    </row>
    <row r="142" spans="1:7" x14ac:dyDescent="0.3">
      <c r="A142" s="5" t="s">
        <v>1004</v>
      </c>
      <c r="B142" s="5" t="s">
        <v>160</v>
      </c>
      <c r="C142" s="5" t="s">
        <v>1110</v>
      </c>
      <c r="D142" s="5">
        <v>1044</v>
      </c>
      <c r="E142" s="5"/>
      <c r="F142" s="5"/>
      <c r="G142" s="5"/>
    </row>
    <row r="143" spans="1:7" x14ac:dyDescent="0.3">
      <c r="A143" s="5" t="s">
        <v>1134</v>
      </c>
      <c r="B143" s="5"/>
      <c r="C143" s="5"/>
      <c r="D143" s="5"/>
      <c r="E143" s="5"/>
      <c r="F143" s="5"/>
      <c r="G143" s="5"/>
    </row>
    <row r="144" spans="1:7" x14ac:dyDescent="0.3">
      <c r="A144" s="5" t="s">
        <v>18</v>
      </c>
      <c r="B144" s="5" t="s">
        <v>112</v>
      </c>
      <c r="C144" s="5" t="s">
        <v>113</v>
      </c>
      <c r="D144" s="5" t="s">
        <v>114</v>
      </c>
      <c r="E144" s="5" t="s">
        <v>832</v>
      </c>
      <c r="F144" s="5" t="s">
        <v>115</v>
      </c>
      <c r="G144" s="5" t="s">
        <v>116</v>
      </c>
    </row>
    <row r="145" spans="1:7" x14ac:dyDescent="0.3">
      <c r="A145" s="2" t="s">
        <v>1005</v>
      </c>
      <c r="B145" s="2" t="s">
        <v>1144</v>
      </c>
      <c r="C145" s="2" t="s">
        <v>1114</v>
      </c>
      <c r="D145" s="2">
        <v>3596</v>
      </c>
      <c r="E145" s="2"/>
      <c r="F145" s="2"/>
      <c r="G145" s="57" t="s">
        <v>1145</v>
      </c>
    </row>
    <row r="146" spans="1:7" x14ac:dyDescent="0.3">
      <c r="A146" s="2" t="s">
        <v>1006</v>
      </c>
      <c r="B146" s="2" t="s">
        <v>407</v>
      </c>
      <c r="C146" s="2" t="s">
        <v>1110</v>
      </c>
      <c r="D146" s="2">
        <v>3012</v>
      </c>
      <c r="E146" s="2" t="s">
        <v>13</v>
      </c>
      <c r="F146" s="2"/>
      <c r="G146" s="57"/>
    </row>
    <row r="147" spans="1:7" x14ac:dyDescent="0.3">
      <c r="A147" s="2" t="s">
        <v>1007</v>
      </c>
      <c r="B147" s="2" t="s">
        <v>336</v>
      </c>
      <c r="C147" s="2" t="s">
        <v>1110</v>
      </c>
      <c r="D147" s="2">
        <v>2808</v>
      </c>
      <c r="E147" s="2"/>
      <c r="F147" s="2"/>
      <c r="G147" s="57" t="s">
        <v>180</v>
      </c>
    </row>
    <row r="148" spans="1:7" x14ac:dyDescent="0.3">
      <c r="A148" s="2" t="s">
        <v>1008</v>
      </c>
      <c r="B148" s="2" t="s">
        <v>408</v>
      </c>
      <c r="C148" s="2" t="s">
        <v>1110</v>
      </c>
      <c r="D148" s="2">
        <v>2520</v>
      </c>
      <c r="E148" s="2"/>
      <c r="F148" s="2"/>
      <c r="G148" s="57" t="s">
        <v>409</v>
      </c>
    </row>
    <row r="149" spans="1:7" x14ac:dyDescent="0.3">
      <c r="A149" s="2" t="s">
        <v>1009</v>
      </c>
      <c r="B149" s="2" t="s">
        <v>181</v>
      </c>
      <c r="C149" s="2" t="s">
        <v>1110</v>
      </c>
      <c r="D149" s="2">
        <v>2428</v>
      </c>
      <c r="E149" s="2"/>
      <c r="F149" s="2"/>
      <c r="G149" s="57" t="s">
        <v>132</v>
      </c>
    </row>
    <row r="150" spans="1:7" x14ac:dyDescent="0.3">
      <c r="A150" s="2" t="s">
        <v>1010</v>
      </c>
      <c r="B150" s="2" t="s">
        <v>182</v>
      </c>
      <c r="C150" s="2" t="s">
        <v>1110</v>
      </c>
      <c r="D150" s="2">
        <v>2268</v>
      </c>
      <c r="E150" s="2"/>
      <c r="F150" s="2"/>
      <c r="G150" s="57" t="s">
        <v>183</v>
      </c>
    </row>
    <row r="151" spans="1:7" x14ac:dyDescent="0.3">
      <c r="A151" s="2" t="s">
        <v>1011</v>
      </c>
      <c r="B151" s="2" t="s">
        <v>410</v>
      </c>
      <c r="C151" s="2" t="s">
        <v>1116</v>
      </c>
      <c r="D151" s="2">
        <v>2256</v>
      </c>
      <c r="E151" s="2"/>
      <c r="F151" s="2"/>
      <c r="G151" s="57" t="s">
        <v>411</v>
      </c>
    </row>
    <row r="152" spans="1:7" x14ac:dyDescent="0.3">
      <c r="A152" s="2" t="s">
        <v>1012</v>
      </c>
      <c r="B152" s="2" t="s">
        <v>184</v>
      </c>
      <c r="C152" s="2" t="s">
        <v>1110</v>
      </c>
      <c r="D152" s="2">
        <v>2195</v>
      </c>
      <c r="E152" s="2"/>
      <c r="F152" s="2"/>
      <c r="G152" s="57" t="s">
        <v>185</v>
      </c>
    </row>
    <row r="153" spans="1:7" x14ac:dyDescent="0.3">
      <c r="A153" s="2" t="s">
        <v>1013</v>
      </c>
      <c r="B153" s="2" t="s">
        <v>186</v>
      </c>
      <c r="C153" s="2" t="s">
        <v>1116</v>
      </c>
      <c r="D153" s="2">
        <v>2117</v>
      </c>
      <c r="E153" s="2"/>
      <c r="F153" s="2"/>
      <c r="G153" s="57" t="s">
        <v>187</v>
      </c>
    </row>
    <row r="154" spans="1:7" x14ac:dyDescent="0.3">
      <c r="A154" s="2" t="s">
        <v>1014</v>
      </c>
      <c r="B154" s="2" t="s">
        <v>188</v>
      </c>
      <c r="C154" s="2" t="s">
        <v>1110</v>
      </c>
      <c r="D154" s="2">
        <v>2030</v>
      </c>
      <c r="E154" s="2"/>
      <c r="F154" s="2"/>
      <c r="G154" s="57" t="s">
        <v>189</v>
      </c>
    </row>
    <row r="155" spans="1:7" x14ac:dyDescent="0.3">
      <c r="A155" s="2" t="s">
        <v>1015</v>
      </c>
      <c r="B155" s="2" t="s">
        <v>8</v>
      </c>
      <c r="C155" s="2" t="s">
        <v>1110</v>
      </c>
      <c r="D155" s="2">
        <v>2024</v>
      </c>
      <c r="E155" s="2"/>
      <c r="F155" s="2"/>
      <c r="G155" s="57" t="s">
        <v>412</v>
      </c>
    </row>
    <row r="156" spans="1:7" x14ac:dyDescent="0.3">
      <c r="A156" s="2" t="s">
        <v>1135</v>
      </c>
      <c r="B156" s="2" t="s">
        <v>198</v>
      </c>
      <c r="C156" s="2" t="s">
        <v>1116</v>
      </c>
      <c r="D156" s="2">
        <v>2016</v>
      </c>
      <c r="E156" s="2"/>
      <c r="F156" s="2"/>
      <c r="G156" s="57" t="s">
        <v>199</v>
      </c>
    </row>
    <row r="157" spans="1:7" x14ac:dyDescent="0.3">
      <c r="A157" s="5" t="s">
        <v>18</v>
      </c>
      <c r="B157" s="5" t="s">
        <v>112</v>
      </c>
      <c r="C157" s="5" t="s">
        <v>113</v>
      </c>
      <c r="D157" s="5" t="s">
        <v>114</v>
      </c>
      <c r="E157" s="5" t="s">
        <v>832</v>
      </c>
      <c r="F157" s="5" t="s">
        <v>115</v>
      </c>
      <c r="G157" s="5" t="s">
        <v>116</v>
      </c>
    </row>
    <row r="158" spans="1:7" x14ac:dyDescent="0.3">
      <c r="A158" s="5" t="s">
        <v>1016</v>
      </c>
      <c r="B158" s="5" t="s">
        <v>203</v>
      </c>
      <c r="C158" s="5" t="s">
        <v>1116</v>
      </c>
      <c r="D158" s="5">
        <v>1192</v>
      </c>
      <c r="E158" s="5"/>
      <c r="F158" s="5"/>
      <c r="G158" s="5" t="s">
        <v>17</v>
      </c>
    </row>
    <row r="159" spans="1:7" x14ac:dyDescent="0.3">
      <c r="A159" s="5" t="s">
        <v>1017</v>
      </c>
      <c r="B159" s="5" t="s">
        <v>204</v>
      </c>
      <c r="C159" s="5" t="s">
        <v>1116</v>
      </c>
      <c r="D159" s="5">
        <v>560</v>
      </c>
      <c r="E159" s="5"/>
      <c r="F159" s="5"/>
      <c r="G159" s="5"/>
    </row>
    <row r="160" spans="1:7" x14ac:dyDescent="0.3">
      <c r="A160" s="5" t="s">
        <v>1018</v>
      </c>
      <c r="B160" s="5" t="s">
        <v>205</v>
      </c>
      <c r="C160" s="5" t="s">
        <v>1116</v>
      </c>
      <c r="D160" s="5">
        <v>328</v>
      </c>
      <c r="E160" s="5"/>
      <c r="F160" s="5"/>
      <c r="G160" s="5"/>
    </row>
    <row r="161" spans="1:7" x14ac:dyDescent="0.3">
      <c r="A161" s="5" t="s">
        <v>1019</v>
      </c>
      <c r="B161" s="5" t="s">
        <v>206</v>
      </c>
      <c r="C161" s="5" t="s">
        <v>1116</v>
      </c>
      <c r="D161" s="5">
        <v>216</v>
      </c>
      <c r="E161" s="5"/>
      <c r="F161" s="5"/>
      <c r="G161" s="5"/>
    </row>
    <row r="162" spans="1:7" x14ac:dyDescent="0.3">
      <c r="A162" s="5" t="s">
        <v>1020</v>
      </c>
      <c r="B162" s="5" t="s">
        <v>207</v>
      </c>
      <c r="C162" s="5" t="s">
        <v>1116</v>
      </c>
      <c r="D162" s="5">
        <v>112</v>
      </c>
      <c r="E162" s="5"/>
      <c r="F162" s="5"/>
      <c r="G162" s="5" t="s">
        <v>208</v>
      </c>
    </row>
    <row r="163" spans="1:7" x14ac:dyDescent="0.3">
      <c r="A163" s="5" t="s">
        <v>1021</v>
      </c>
      <c r="B163" s="5"/>
      <c r="C163" s="5"/>
      <c r="D163" s="5"/>
      <c r="E163" s="5"/>
      <c r="F163" s="5"/>
      <c r="G163" s="5"/>
    </row>
    <row r="164" spans="1:7" x14ac:dyDescent="0.3">
      <c r="A164" s="5" t="s">
        <v>1022</v>
      </c>
      <c r="B164" s="5"/>
      <c r="C164" s="5"/>
      <c r="D164" s="5"/>
      <c r="E164" s="5"/>
      <c r="F164" s="5"/>
      <c r="G164" s="5"/>
    </row>
    <row r="165" spans="1:7" x14ac:dyDescent="0.3">
      <c r="A165" s="5" t="s">
        <v>1023</v>
      </c>
      <c r="B165" s="5"/>
      <c r="C165" s="5"/>
      <c r="D165" s="5"/>
      <c r="E165" s="5"/>
      <c r="F165" s="5"/>
      <c r="G165" s="5"/>
    </row>
    <row r="166" spans="1:7" x14ac:dyDescent="0.3">
      <c r="A166" s="5" t="s">
        <v>1024</v>
      </c>
      <c r="B166" s="5"/>
      <c r="C166" s="5"/>
      <c r="D166" s="5"/>
      <c r="E166" s="5"/>
      <c r="F166" s="5"/>
      <c r="G166" s="5"/>
    </row>
    <row r="167" spans="1:7" x14ac:dyDescent="0.3">
      <c r="A167" s="5" t="s">
        <v>1025</v>
      </c>
      <c r="B167" s="5"/>
      <c r="C167" s="5"/>
      <c r="D167" s="5"/>
      <c r="E167" s="5"/>
      <c r="F167" s="5"/>
      <c r="G167" s="5"/>
    </row>
    <row r="168" spans="1:7" x14ac:dyDescent="0.3">
      <c r="A168" s="5" t="s">
        <v>1026</v>
      </c>
      <c r="B168" s="5"/>
      <c r="C168" s="5"/>
      <c r="D168" s="5"/>
      <c r="E168" s="5"/>
      <c r="F168" s="5"/>
      <c r="G168" s="5"/>
    </row>
    <row r="169" spans="1:7" x14ac:dyDescent="0.3">
      <c r="A169" s="5" t="s">
        <v>1136</v>
      </c>
      <c r="B169" s="5"/>
      <c r="C169" s="5"/>
      <c r="D169" s="5"/>
      <c r="E169" s="5"/>
      <c r="F169" s="5"/>
      <c r="G169" s="5"/>
    </row>
    <row r="170" spans="1:7" x14ac:dyDescent="0.3">
      <c r="A170" s="5" t="s">
        <v>18</v>
      </c>
      <c r="B170" s="5" t="s">
        <v>112</v>
      </c>
      <c r="C170" s="5" t="s">
        <v>113</v>
      </c>
      <c r="D170" s="5" t="s">
        <v>114</v>
      </c>
      <c r="E170" s="5" t="s">
        <v>832</v>
      </c>
      <c r="F170" s="5" t="s">
        <v>115</v>
      </c>
      <c r="G170" s="5" t="s">
        <v>116</v>
      </c>
    </row>
    <row r="171" spans="1:7" x14ac:dyDescent="0.3">
      <c r="A171" s="5" t="s">
        <v>1027</v>
      </c>
      <c r="B171" s="5" t="s">
        <v>210</v>
      </c>
      <c r="C171" s="5" t="s">
        <v>1110</v>
      </c>
      <c r="D171" s="5">
        <v>2904</v>
      </c>
      <c r="E171" s="5"/>
      <c r="F171" s="5"/>
      <c r="G171" s="5" t="s">
        <v>123</v>
      </c>
    </row>
    <row r="172" spans="1:7" x14ac:dyDescent="0.3">
      <c r="A172" s="5" t="s">
        <v>1028</v>
      </c>
      <c r="B172" s="5" t="s">
        <v>374</v>
      </c>
      <c r="C172" s="5" t="s">
        <v>1110</v>
      </c>
      <c r="D172" s="5">
        <v>2290</v>
      </c>
      <c r="E172" s="5" t="s">
        <v>56</v>
      </c>
      <c r="F172" s="5"/>
      <c r="G172" s="5"/>
    </row>
    <row r="173" spans="1:7" x14ac:dyDescent="0.3">
      <c r="A173" s="5" t="s">
        <v>1029</v>
      </c>
      <c r="B173" s="5" t="s">
        <v>211</v>
      </c>
      <c r="C173" s="5" t="s">
        <v>1110</v>
      </c>
      <c r="D173" s="5">
        <v>2244</v>
      </c>
      <c r="E173" s="5"/>
      <c r="F173" s="5"/>
      <c r="G173" s="5" t="s">
        <v>212</v>
      </c>
    </row>
    <row r="174" spans="1:7" x14ac:dyDescent="0.3">
      <c r="A174" s="5" t="s">
        <v>1030</v>
      </c>
      <c r="B174" s="5" t="s">
        <v>213</v>
      </c>
      <c r="C174" s="5" t="s">
        <v>1116</v>
      </c>
      <c r="D174" s="5">
        <v>1248</v>
      </c>
      <c r="E174" s="5"/>
      <c r="F174" s="5"/>
      <c r="G174" s="5" t="s">
        <v>214</v>
      </c>
    </row>
    <row r="175" spans="1:7" x14ac:dyDescent="0.3">
      <c r="A175" s="5" t="s">
        <v>1031</v>
      </c>
      <c r="B175" s="5" t="s">
        <v>218</v>
      </c>
      <c r="C175" s="5" t="s">
        <v>1116</v>
      </c>
      <c r="D175" s="5">
        <v>884</v>
      </c>
      <c r="E175" s="5"/>
      <c r="F175" s="5"/>
      <c r="G175" s="5" t="s">
        <v>219</v>
      </c>
    </row>
    <row r="176" spans="1:7" x14ac:dyDescent="0.3">
      <c r="A176" s="5" t="s">
        <v>1032</v>
      </c>
      <c r="B176" s="5" t="s">
        <v>220</v>
      </c>
      <c r="C176" s="5" t="s">
        <v>1116</v>
      </c>
      <c r="D176" s="5">
        <v>868</v>
      </c>
      <c r="E176" s="5"/>
      <c r="F176" s="5"/>
      <c r="G176" s="5" t="s">
        <v>221</v>
      </c>
    </row>
    <row r="177" spans="1:7" x14ac:dyDescent="0.3">
      <c r="A177" s="5" t="s">
        <v>1033</v>
      </c>
      <c r="B177" s="5"/>
      <c r="C177" s="5"/>
      <c r="D177" s="5"/>
      <c r="E177" s="5"/>
      <c r="F177" s="5"/>
      <c r="G177" s="5"/>
    </row>
    <row r="178" spans="1:7" x14ac:dyDescent="0.3">
      <c r="A178" s="5" t="s">
        <v>1034</v>
      </c>
      <c r="B178" s="5"/>
      <c r="C178" s="5"/>
      <c r="D178" s="5"/>
      <c r="E178" s="5"/>
      <c r="F178" s="5"/>
      <c r="G178" s="5"/>
    </row>
    <row r="179" spans="1:7" x14ac:dyDescent="0.3">
      <c r="A179" s="5" t="s">
        <v>1035</v>
      </c>
      <c r="B179" s="5"/>
      <c r="C179" s="5"/>
      <c r="D179" s="5"/>
      <c r="E179" s="5"/>
      <c r="F179" s="5"/>
      <c r="G179" s="5"/>
    </row>
    <row r="180" spans="1:7" x14ac:dyDescent="0.3">
      <c r="A180" s="5" t="s">
        <v>1036</v>
      </c>
      <c r="B180" s="5"/>
      <c r="C180" s="5"/>
      <c r="D180" s="5"/>
      <c r="E180" s="5"/>
      <c r="F180" s="5"/>
      <c r="G180" s="5"/>
    </row>
    <row r="181" spans="1:7" x14ac:dyDescent="0.3">
      <c r="A181" s="5" t="s">
        <v>1037</v>
      </c>
      <c r="B181" s="5"/>
      <c r="C181" s="5"/>
      <c r="D181" s="5"/>
      <c r="E181" s="5"/>
      <c r="F181" s="5"/>
      <c r="G181" s="5"/>
    </row>
    <row r="182" spans="1:7" x14ac:dyDescent="0.3">
      <c r="A182" s="5" t="s">
        <v>1137</v>
      </c>
      <c r="B182" s="5"/>
      <c r="C182" s="5"/>
      <c r="D182" s="5"/>
      <c r="E182" s="5"/>
      <c r="F182" s="5"/>
      <c r="G182" s="5"/>
    </row>
    <row r="183" spans="1:7" x14ac:dyDescent="0.3">
      <c r="A183" s="5" t="s">
        <v>18</v>
      </c>
      <c r="B183" s="5" t="s">
        <v>112</v>
      </c>
      <c r="C183" s="5" t="s">
        <v>113</v>
      </c>
      <c r="D183" s="5" t="s">
        <v>114</v>
      </c>
      <c r="E183" s="5" t="s">
        <v>832</v>
      </c>
      <c r="F183" s="5" t="s">
        <v>115</v>
      </c>
      <c r="G183" s="5" t="s">
        <v>116</v>
      </c>
    </row>
    <row r="184" spans="1:7" ht="33" x14ac:dyDescent="0.3">
      <c r="A184" s="5" t="s">
        <v>1038</v>
      </c>
      <c r="B184" s="5" t="s">
        <v>235</v>
      </c>
      <c r="C184" s="5" t="s">
        <v>1116</v>
      </c>
      <c r="D184" s="5">
        <v>2688</v>
      </c>
      <c r="E184" s="5"/>
      <c r="F184" s="5"/>
      <c r="G184" s="5" t="s">
        <v>236</v>
      </c>
    </row>
    <row r="185" spans="1:7" x14ac:dyDescent="0.3">
      <c r="A185" s="5" t="s">
        <v>1039</v>
      </c>
      <c r="B185" s="5" t="s">
        <v>230</v>
      </c>
      <c r="C185" s="5" t="s">
        <v>1116</v>
      </c>
      <c r="D185" s="5">
        <v>2341</v>
      </c>
      <c r="E185" s="5"/>
      <c r="F185" s="5"/>
      <c r="G185" s="5" t="s">
        <v>231</v>
      </c>
    </row>
    <row r="186" spans="1:7" x14ac:dyDescent="0.3">
      <c r="A186" s="5" t="s">
        <v>1040</v>
      </c>
      <c r="B186" s="5" t="s">
        <v>228</v>
      </c>
      <c r="C186" s="5" t="s">
        <v>1110</v>
      </c>
      <c r="D186" s="5">
        <v>1981</v>
      </c>
      <c r="E186" s="5"/>
      <c r="F186" s="5"/>
      <c r="G186" s="5" t="s">
        <v>229</v>
      </c>
    </row>
    <row r="187" spans="1:7" x14ac:dyDescent="0.3">
      <c r="A187" s="5" t="s">
        <v>1041</v>
      </c>
      <c r="B187" s="5" t="s">
        <v>232</v>
      </c>
      <c r="C187" s="5" t="s">
        <v>1116</v>
      </c>
      <c r="D187" s="5">
        <v>1949</v>
      </c>
      <c r="E187" s="5"/>
      <c r="F187" s="5"/>
      <c r="G187" s="5" t="s">
        <v>154</v>
      </c>
    </row>
    <row r="188" spans="1:7" x14ac:dyDescent="0.3">
      <c r="A188" s="5" t="s">
        <v>1042</v>
      </c>
      <c r="B188" s="5" t="s">
        <v>233</v>
      </c>
      <c r="C188" s="5" t="s">
        <v>1116</v>
      </c>
      <c r="D188" s="5">
        <v>1468</v>
      </c>
      <c r="E188" s="5"/>
      <c r="F188" s="5"/>
      <c r="G188" s="5" t="s">
        <v>234</v>
      </c>
    </row>
    <row r="189" spans="1:7" x14ac:dyDescent="0.3">
      <c r="A189" s="5" t="s">
        <v>1043</v>
      </c>
      <c r="B189" s="5"/>
      <c r="C189" s="5"/>
      <c r="D189" s="5"/>
      <c r="E189" s="5"/>
      <c r="F189" s="5"/>
      <c r="G189" s="5"/>
    </row>
    <row r="190" spans="1:7" x14ac:dyDescent="0.3">
      <c r="A190" s="5" t="s">
        <v>1044</v>
      </c>
      <c r="B190" s="5"/>
      <c r="C190" s="5"/>
      <c r="D190" s="5"/>
      <c r="E190" s="5"/>
      <c r="F190" s="5"/>
      <c r="G190" s="5"/>
    </row>
    <row r="191" spans="1:7" x14ac:dyDescent="0.3">
      <c r="A191" s="5" t="s">
        <v>1045</v>
      </c>
      <c r="B191" s="5"/>
      <c r="C191" s="5"/>
      <c r="D191" s="5"/>
      <c r="E191" s="5"/>
      <c r="F191" s="5"/>
      <c r="G191" s="5"/>
    </row>
    <row r="192" spans="1:7" x14ac:dyDescent="0.3">
      <c r="A192" s="5" t="s">
        <v>1046</v>
      </c>
      <c r="B192" s="5"/>
      <c r="C192" s="5"/>
      <c r="D192" s="5"/>
      <c r="E192" s="5"/>
      <c r="F192" s="5"/>
      <c r="G192" s="5"/>
    </row>
    <row r="193" spans="1:7" x14ac:dyDescent="0.3">
      <c r="A193" s="5" t="s">
        <v>1047</v>
      </c>
      <c r="B193" s="5"/>
      <c r="C193" s="5"/>
      <c r="D193" s="5"/>
      <c r="E193" s="5"/>
      <c r="F193" s="5"/>
      <c r="G193" s="5"/>
    </row>
    <row r="194" spans="1:7" x14ac:dyDescent="0.3">
      <c r="A194" s="5" t="s">
        <v>1048</v>
      </c>
      <c r="B194" s="5"/>
      <c r="C194" s="5"/>
      <c r="D194" s="5"/>
      <c r="E194" s="5"/>
      <c r="F194" s="5"/>
      <c r="G194" s="5"/>
    </row>
    <row r="195" spans="1:7" x14ac:dyDescent="0.3">
      <c r="A195" s="5" t="s">
        <v>1138</v>
      </c>
      <c r="B195" s="5"/>
      <c r="C195" s="5"/>
      <c r="D195" s="5"/>
      <c r="E195" s="5"/>
      <c r="F195" s="5"/>
      <c r="G195" s="5"/>
    </row>
    <row r="196" spans="1:7" x14ac:dyDescent="0.3">
      <c r="A196" s="5" t="s">
        <v>18</v>
      </c>
      <c r="B196" s="5" t="s">
        <v>112</v>
      </c>
      <c r="C196" s="5" t="s">
        <v>113</v>
      </c>
      <c r="D196" s="5" t="s">
        <v>114</v>
      </c>
      <c r="E196" s="5" t="s">
        <v>832</v>
      </c>
      <c r="F196" s="5" t="s">
        <v>115</v>
      </c>
      <c r="G196" s="5" t="s">
        <v>116</v>
      </c>
    </row>
    <row r="197" spans="1:7" x14ac:dyDescent="0.3">
      <c r="A197" s="5" t="s">
        <v>1049</v>
      </c>
      <c r="B197" s="5" t="s">
        <v>241</v>
      </c>
      <c r="C197" s="5" t="s">
        <v>1116</v>
      </c>
      <c r="D197" s="5">
        <v>2536</v>
      </c>
      <c r="E197" s="5"/>
      <c r="F197" s="5"/>
      <c r="G197" s="5" t="s">
        <v>242</v>
      </c>
    </row>
    <row r="198" spans="1:7" ht="33" x14ac:dyDescent="0.3">
      <c r="A198" s="5" t="s">
        <v>1050</v>
      </c>
      <c r="B198" s="5" t="s">
        <v>245</v>
      </c>
      <c r="C198" s="5" t="s">
        <v>1110</v>
      </c>
      <c r="D198" s="5">
        <v>2056</v>
      </c>
      <c r="E198" s="5"/>
      <c r="F198" s="5"/>
      <c r="G198" s="5" t="s">
        <v>246</v>
      </c>
    </row>
    <row r="199" spans="1:7" x14ac:dyDescent="0.3">
      <c r="A199" s="5" t="s">
        <v>1051</v>
      </c>
      <c r="B199" s="5" t="s">
        <v>237</v>
      </c>
      <c r="C199" s="5" t="s">
        <v>1116</v>
      </c>
      <c r="D199" s="5">
        <v>1970</v>
      </c>
      <c r="E199" s="5"/>
      <c r="F199" s="5"/>
      <c r="G199" s="5" t="s">
        <v>238</v>
      </c>
    </row>
    <row r="200" spans="1:7" x14ac:dyDescent="0.3">
      <c r="A200" s="5" t="s">
        <v>1052</v>
      </c>
      <c r="B200" s="5" t="s">
        <v>247</v>
      </c>
      <c r="C200" s="5" t="s">
        <v>1116</v>
      </c>
      <c r="D200" s="5">
        <v>1396</v>
      </c>
      <c r="E200" s="5"/>
      <c r="F200" s="5"/>
      <c r="G200" s="5" t="s">
        <v>178</v>
      </c>
    </row>
    <row r="201" spans="1:7" ht="33" x14ac:dyDescent="0.3">
      <c r="A201" s="5" t="s">
        <v>1053</v>
      </c>
      <c r="B201" s="5" t="s">
        <v>248</v>
      </c>
      <c r="C201" s="5" t="s">
        <v>1116</v>
      </c>
      <c r="D201" s="5">
        <v>872</v>
      </c>
      <c r="E201" s="5"/>
      <c r="F201" s="5"/>
      <c r="G201" s="5" t="s">
        <v>249</v>
      </c>
    </row>
    <row r="202" spans="1:7" x14ac:dyDescent="0.3">
      <c r="A202" s="5" t="s">
        <v>1054</v>
      </c>
      <c r="B202" s="5"/>
      <c r="C202" s="5"/>
      <c r="D202" s="5"/>
      <c r="E202" s="5"/>
      <c r="F202" s="5"/>
      <c r="G202" s="5"/>
    </row>
    <row r="203" spans="1:7" x14ac:dyDescent="0.3">
      <c r="A203" s="5" t="s">
        <v>1055</v>
      </c>
      <c r="B203" s="5"/>
      <c r="C203" s="5"/>
      <c r="D203" s="5"/>
      <c r="E203" s="5"/>
      <c r="F203" s="5"/>
      <c r="G203" s="5"/>
    </row>
    <row r="204" spans="1:7" x14ac:dyDescent="0.3">
      <c r="A204" s="5" t="s">
        <v>1056</v>
      </c>
      <c r="B204" s="5"/>
      <c r="C204" s="5"/>
      <c r="D204" s="5"/>
      <c r="E204" s="5"/>
      <c r="F204" s="5"/>
      <c r="G204" s="5"/>
    </row>
    <row r="205" spans="1:7" x14ac:dyDescent="0.3">
      <c r="A205" s="5" t="s">
        <v>1057</v>
      </c>
      <c r="B205" s="5"/>
      <c r="C205" s="5"/>
      <c r="D205" s="5"/>
      <c r="E205" s="5"/>
      <c r="F205" s="5"/>
      <c r="G205" s="5"/>
    </row>
    <row r="206" spans="1:7" x14ac:dyDescent="0.3">
      <c r="A206" s="5" t="s">
        <v>1058</v>
      </c>
      <c r="B206" s="5"/>
      <c r="C206" s="5"/>
      <c r="D206" s="5"/>
      <c r="E206" s="5"/>
      <c r="F206" s="5"/>
      <c r="G206" s="5"/>
    </row>
    <row r="207" spans="1:7" x14ac:dyDescent="0.3">
      <c r="A207" s="5" t="s">
        <v>1059</v>
      </c>
      <c r="B207" s="5"/>
      <c r="C207" s="5"/>
      <c r="D207" s="5"/>
      <c r="E207" s="5"/>
      <c r="F207" s="5"/>
      <c r="G207" s="5"/>
    </row>
    <row r="208" spans="1:7" x14ac:dyDescent="0.3">
      <c r="A208" s="5" t="s">
        <v>1139</v>
      </c>
      <c r="B208" s="5"/>
      <c r="C208" s="5"/>
      <c r="D208" s="5"/>
      <c r="E208" s="5"/>
      <c r="F208" s="5"/>
      <c r="G208" s="5"/>
    </row>
    <row r="209" spans="1:7" x14ac:dyDescent="0.3">
      <c r="A209" s="5" t="s">
        <v>18</v>
      </c>
      <c r="B209" s="5" t="s">
        <v>112</v>
      </c>
      <c r="C209" s="5" t="s">
        <v>113</v>
      </c>
      <c r="D209" s="5" t="s">
        <v>114</v>
      </c>
      <c r="E209" s="5" t="s">
        <v>832</v>
      </c>
      <c r="F209" s="5" t="s">
        <v>115</v>
      </c>
      <c r="G209" s="5" t="s">
        <v>116</v>
      </c>
    </row>
    <row r="210" spans="1:7" x14ac:dyDescent="0.3">
      <c r="A210" s="5" t="s">
        <v>1071</v>
      </c>
      <c r="B210" s="5" t="s">
        <v>266</v>
      </c>
      <c r="C210" s="5" t="s">
        <v>1116</v>
      </c>
      <c r="D210" s="5">
        <v>3764</v>
      </c>
      <c r="E210" s="5"/>
      <c r="F210" s="5"/>
      <c r="G210" s="5" t="s">
        <v>267</v>
      </c>
    </row>
    <row r="211" spans="1:7" x14ac:dyDescent="0.3">
      <c r="A211" s="5" t="s">
        <v>1072</v>
      </c>
      <c r="B211" s="5" t="s">
        <v>278</v>
      </c>
      <c r="C211" s="5" t="s">
        <v>1116</v>
      </c>
      <c r="D211" s="5">
        <v>3648</v>
      </c>
      <c r="E211" s="5"/>
      <c r="F211" s="5"/>
      <c r="G211" s="5" t="s">
        <v>279</v>
      </c>
    </row>
    <row r="212" spans="1:7" x14ac:dyDescent="0.3">
      <c r="A212" s="5" t="s">
        <v>1073</v>
      </c>
      <c r="B212" s="5" t="s">
        <v>1147</v>
      </c>
      <c r="C212" s="5" t="s">
        <v>1114</v>
      </c>
      <c r="D212" s="5">
        <v>3387</v>
      </c>
      <c r="E212" s="5"/>
      <c r="F212" s="5"/>
      <c r="G212" s="5" t="s">
        <v>1120</v>
      </c>
    </row>
    <row r="213" spans="1:7" x14ac:dyDescent="0.3">
      <c r="A213" s="5" t="s">
        <v>1074</v>
      </c>
      <c r="B213" s="5" t="s">
        <v>379</v>
      </c>
      <c r="C213" s="5" t="s">
        <v>1110</v>
      </c>
      <c r="D213" s="5">
        <v>3350</v>
      </c>
      <c r="E213" s="5" t="s">
        <v>80</v>
      </c>
      <c r="F213" s="5">
        <v>45000</v>
      </c>
      <c r="G213" s="5" t="s">
        <v>216</v>
      </c>
    </row>
    <row r="214" spans="1:7" x14ac:dyDescent="0.3">
      <c r="A214" s="5" t="s">
        <v>1075</v>
      </c>
      <c r="B214" s="5" t="s">
        <v>274</v>
      </c>
      <c r="C214" s="5" t="s">
        <v>1116</v>
      </c>
      <c r="D214" s="5">
        <v>2684</v>
      </c>
      <c r="E214" s="5"/>
      <c r="F214" s="5"/>
      <c r="G214" s="5" t="s">
        <v>275</v>
      </c>
    </row>
    <row r="215" spans="1:7" x14ac:dyDescent="0.3">
      <c r="A215" s="5" t="s">
        <v>1076</v>
      </c>
      <c r="B215" s="5" t="s">
        <v>276</v>
      </c>
      <c r="C215" s="5" t="s">
        <v>1110</v>
      </c>
      <c r="D215" s="5">
        <v>2684</v>
      </c>
      <c r="E215" s="5"/>
      <c r="F215" s="5"/>
      <c r="G215" s="5" t="s">
        <v>15</v>
      </c>
    </row>
    <row r="216" spans="1:7" x14ac:dyDescent="0.3">
      <c r="A216" s="5" t="s">
        <v>1077</v>
      </c>
      <c r="B216" s="5" t="s">
        <v>413</v>
      </c>
      <c r="C216" s="5" t="s">
        <v>1110</v>
      </c>
      <c r="D216" s="5">
        <v>2664</v>
      </c>
      <c r="E216" s="5" t="s">
        <v>80</v>
      </c>
      <c r="F216" s="5"/>
      <c r="G216" s="5"/>
    </row>
    <row r="217" spans="1:7" x14ac:dyDescent="0.3">
      <c r="A217" s="5" t="s">
        <v>1078</v>
      </c>
      <c r="B217" s="5" t="s">
        <v>280</v>
      </c>
      <c r="C217" s="5" t="s">
        <v>1116</v>
      </c>
      <c r="D217" s="5">
        <v>2528</v>
      </c>
      <c r="E217" s="5"/>
      <c r="F217" s="5"/>
      <c r="G217" s="5"/>
    </row>
    <row r="218" spans="1:7" x14ac:dyDescent="0.3">
      <c r="A218" s="5" t="s">
        <v>1079</v>
      </c>
      <c r="B218" s="5" t="s">
        <v>281</v>
      </c>
      <c r="C218" s="5" t="s">
        <v>1110</v>
      </c>
      <c r="D218" s="5">
        <v>2502</v>
      </c>
      <c r="E218" s="5"/>
      <c r="F218" s="5"/>
      <c r="G218" s="5"/>
    </row>
    <row r="219" spans="1:7" x14ac:dyDescent="0.3">
      <c r="A219" s="5" t="s">
        <v>1080</v>
      </c>
      <c r="B219" s="5" t="s">
        <v>346</v>
      </c>
      <c r="C219" s="5" t="s">
        <v>1116</v>
      </c>
      <c r="D219" s="5">
        <v>2480</v>
      </c>
      <c r="E219" s="5"/>
      <c r="F219" s="5"/>
      <c r="G219" s="5" t="s">
        <v>15</v>
      </c>
    </row>
    <row r="220" spans="1:7" x14ac:dyDescent="0.3">
      <c r="A220" s="5" t="s">
        <v>1081</v>
      </c>
      <c r="B220" s="5" t="s">
        <v>414</v>
      </c>
      <c r="C220" s="5" t="s">
        <v>1116</v>
      </c>
      <c r="D220" s="5">
        <v>2460</v>
      </c>
      <c r="E220" s="5"/>
      <c r="F220" s="5"/>
      <c r="G220" s="5"/>
    </row>
    <row r="221" spans="1:7" x14ac:dyDescent="0.3">
      <c r="A221" s="5" t="s">
        <v>1141</v>
      </c>
      <c r="B221" s="5" t="s">
        <v>347</v>
      </c>
      <c r="C221" s="5" t="s">
        <v>1116</v>
      </c>
      <c r="D221" s="5">
        <v>2324</v>
      </c>
      <c r="E221" s="5"/>
      <c r="F221" s="5"/>
      <c r="G221" s="5" t="s">
        <v>348</v>
      </c>
    </row>
    <row r="222" spans="1:7" x14ac:dyDescent="0.3">
      <c r="A222" s="5" t="s">
        <v>18</v>
      </c>
      <c r="B222" s="5" t="s">
        <v>112</v>
      </c>
      <c r="C222" s="5" t="s">
        <v>113</v>
      </c>
      <c r="D222" s="5" t="s">
        <v>114</v>
      </c>
      <c r="E222" s="5" t="s">
        <v>832</v>
      </c>
      <c r="F222" s="5" t="s">
        <v>115</v>
      </c>
      <c r="G222" s="5" t="s">
        <v>116</v>
      </c>
    </row>
    <row r="223" spans="1:7" x14ac:dyDescent="0.3">
      <c r="A223" s="5" t="s">
        <v>1060</v>
      </c>
      <c r="B223" s="2" t="s">
        <v>1121</v>
      </c>
      <c r="C223" s="2" t="s">
        <v>1119</v>
      </c>
      <c r="D223" s="2">
        <v>3289</v>
      </c>
      <c r="E223" s="2"/>
      <c r="F223" s="2"/>
      <c r="G223" s="2" t="s">
        <v>1122</v>
      </c>
    </row>
    <row r="224" spans="1:7" x14ac:dyDescent="0.3">
      <c r="A224" s="5" t="s">
        <v>1061</v>
      </c>
      <c r="B224" s="5" t="s">
        <v>258</v>
      </c>
      <c r="C224" s="5" t="s">
        <v>1110</v>
      </c>
      <c r="D224" s="5">
        <v>2224</v>
      </c>
      <c r="E224" s="5"/>
      <c r="F224" s="5"/>
      <c r="G224" s="5" t="s">
        <v>1123</v>
      </c>
    </row>
    <row r="225" spans="1:7" x14ac:dyDescent="0.3">
      <c r="A225" s="5" t="s">
        <v>1062</v>
      </c>
      <c r="B225" s="5" t="s">
        <v>254</v>
      </c>
      <c r="C225" s="5" t="s">
        <v>1116</v>
      </c>
      <c r="D225" s="5">
        <v>1744</v>
      </c>
      <c r="E225" s="5"/>
      <c r="F225" s="5"/>
      <c r="G225" s="5" t="s">
        <v>255</v>
      </c>
    </row>
    <row r="226" spans="1:7" x14ac:dyDescent="0.3">
      <c r="A226" s="5" t="s">
        <v>1063</v>
      </c>
      <c r="B226" s="5" t="s">
        <v>262</v>
      </c>
      <c r="C226" s="5" t="s">
        <v>1116</v>
      </c>
      <c r="D226" s="5">
        <v>1680</v>
      </c>
      <c r="E226" s="5"/>
      <c r="F226" s="5"/>
      <c r="G226" s="5" t="s">
        <v>30</v>
      </c>
    </row>
    <row r="227" spans="1:7" x14ac:dyDescent="0.3">
      <c r="A227" s="5" t="s">
        <v>1064</v>
      </c>
      <c r="B227" s="5" t="s">
        <v>256</v>
      </c>
      <c r="C227" s="5" t="s">
        <v>1116</v>
      </c>
      <c r="D227" s="5">
        <v>1664</v>
      </c>
      <c r="E227" s="5"/>
      <c r="F227" s="5"/>
      <c r="G227" s="5" t="s">
        <v>30</v>
      </c>
    </row>
    <row r="228" spans="1:7" x14ac:dyDescent="0.3">
      <c r="A228" s="5" t="s">
        <v>1065</v>
      </c>
      <c r="B228" s="5" t="s">
        <v>260</v>
      </c>
      <c r="C228" s="5" t="s">
        <v>1116</v>
      </c>
      <c r="D228" s="5">
        <v>1056</v>
      </c>
      <c r="E228" s="5"/>
      <c r="F228" s="5"/>
      <c r="G228" s="5" t="s">
        <v>261</v>
      </c>
    </row>
    <row r="229" spans="1:7" x14ac:dyDescent="0.3">
      <c r="A229" s="5" t="s">
        <v>1066</v>
      </c>
      <c r="B229" s="5"/>
      <c r="C229" s="5"/>
      <c r="D229" s="5"/>
      <c r="E229" s="5"/>
      <c r="F229" s="5"/>
      <c r="G229" s="5"/>
    </row>
    <row r="230" spans="1:7" x14ac:dyDescent="0.3">
      <c r="A230" s="5" t="s">
        <v>1067</v>
      </c>
      <c r="B230" s="5"/>
      <c r="C230" s="5"/>
      <c r="D230" s="5"/>
      <c r="E230" s="5"/>
      <c r="F230" s="5"/>
      <c r="G230" s="5"/>
    </row>
    <row r="231" spans="1:7" x14ac:dyDescent="0.3">
      <c r="A231" s="5" t="s">
        <v>1068</v>
      </c>
      <c r="B231" s="5"/>
      <c r="C231" s="5"/>
      <c r="D231" s="5"/>
      <c r="E231" s="5"/>
      <c r="F231" s="5"/>
      <c r="G231" s="5"/>
    </row>
    <row r="232" spans="1:7" x14ac:dyDescent="0.3">
      <c r="A232" s="5" t="s">
        <v>1069</v>
      </c>
      <c r="B232" s="5"/>
      <c r="C232" s="5"/>
      <c r="D232" s="5"/>
      <c r="E232" s="5"/>
      <c r="F232" s="5"/>
      <c r="G232" s="5"/>
    </row>
    <row r="233" spans="1:7" x14ac:dyDescent="0.3">
      <c r="A233" s="5" t="s">
        <v>1070</v>
      </c>
      <c r="B233" s="5"/>
      <c r="C233" s="5"/>
      <c r="D233" s="5"/>
      <c r="E233" s="5"/>
      <c r="F233" s="5"/>
      <c r="G233" s="5"/>
    </row>
    <row r="234" spans="1:7" x14ac:dyDescent="0.3">
      <c r="A234" s="5" t="s">
        <v>1140</v>
      </c>
      <c r="B234" s="5"/>
      <c r="C234" s="5"/>
      <c r="D234" s="5"/>
      <c r="E234" s="5"/>
      <c r="F234" s="5"/>
      <c r="G234" s="5"/>
    </row>
    <row r="235" spans="1:7" x14ac:dyDescent="0.3">
      <c r="A235" s="5" t="s">
        <v>18</v>
      </c>
      <c r="B235" s="5" t="s">
        <v>112</v>
      </c>
      <c r="C235" s="5" t="s">
        <v>113</v>
      </c>
      <c r="D235" s="5" t="s">
        <v>114</v>
      </c>
      <c r="E235" s="5" t="s">
        <v>832</v>
      </c>
      <c r="F235" s="5" t="s">
        <v>115</v>
      </c>
      <c r="G235" s="5" t="s">
        <v>116</v>
      </c>
    </row>
    <row r="236" spans="1:7" x14ac:dyDescent="0.3">
      <c r="A236" s="5" t="s">
        <v>1093</v>
      </c>
      <c r="B236" s="5" t="s">
        <v>284</v>
      </c>
      <c r="C236" s="5" t="s">
        <v>1110</v>
      </c>
      <c r="D236" s="5">
        <v>2616</v>
      </c>
      <c r="E236" s="5" t="s">
        <v>80</v>
      </c>
      <c r="F236" s="5">
        <v>43000</v>
      </c>
      <c r="G236" s="5" t="s">
        <v>285</v>
      </c>
    </row>
    <row r="237" spans="1:7" x14ac:dyDescent="0.3">
      <c r="A237" s="5" t="s">
        <v>1094</v>
      </c>
      <c r="B237" s="5" t="s">
        <v>354</v>
      </c>
      <c r="C237" s="5" t="s">
        <v>1116</v>
      </c>
      <c r="D237" s="5">
        <v>2574</v>
      </c>
      <c r="E237" s="5"/>
      <c r="F237" s="5"/>
      <c r="G237" s="5" t="s">
        <v>355</v>
      </c>
    </row>
    <row r="238" spans="1:7" x14ac:dyDescent="0.3">
      <c r="A238" s="5" t="s">
        <v>1095</v>
      </c>
      <c r="B238" s="5" t="s">
        <v>415</v>
      </c>
      <c r="C238" s="5" t="s">
        <v>1110</v>
      </c>
      <c r="D238" s="5">
        <v>1632</v>
      </c>
      <c r="E238" s="5" t="s">
        <v>56</v>
      </c>
      <c r="F238" s="5"/>
      <c r="G238" s="5"/>
    </row>
    <row r="239" spans="1:7" x14ac:dyDescent="0.3">
      <c r="A239" s="5" t="s">
        <v>1096</v>
      </c>
      <c r="B239" s="5"/>
      <c r="C239" s="5"/>
      <c r="D239" s="5"/>
      <c r="E239" s="5"/>
      <c r="F239" s="5"/>
      <c r="G239" s="5"/>
    </row>
    <row r="240" spans="1:7" x14ac:dyDescent="0.3">
      <c r="A240" s="5" t="s">
        <v>1097</v>
      </c>
      <c r="B240" s="5"/>
      <c r="C240" s="5"/>
      <c r="D240" s="5"/>
      <c r="E240" s="5"/>
      <c r="F240" s="5"/>
      <c r="G240" s="5"/>
    </row>
    <row r="241" spans="1:7" x14ac:dyDescent="0.3">
      <c r="A241" s="5" t="s">
        <v>1098</v>
      </c>
      <c r="B241" s="5"/>
      <c r="C241" s="5"/>
      <c r="D241" s="5"/>
      <c r="E241" s="5"/>
      <c r="F241" s="5"/>
      <c r="G241" s="5"/>
    </row>
    <row r="242" spans="1:7" x14ac:dyDescent="0.3">
      <c r="A242" s="5" t="s">
        <v>1099</v>
      </c>
      <c r="B242" s="5"/>
      <c r="C242" s="5"/>
      <c r="D242" s="5"/>
      <c r="E242" s="5"/>
      <c r="F242" s="5"/>
      <c r="G242" s="5"/>
    </row>
    <row r="243" spans="1:7" x14ac:dyDescent="0.3">
      <c r="A243" s="5" t="s">
        <v>1100</v>
      </c>
      <c r="B243" s="5"/>
      <c r="C243" s="5"/>
      <c r="D243" s="5"/>
      <c r="E243" s="5"/>
      <c r="F243" s="5"/>
      <c r="G243" s="5"/>
    </row>
    <row r="244" spans="1:7" x14ac:dyDescent="0.3">
      <c r="A244" s="5" t="s">
        <v>1101</v>
      </c>
      <c r="B244" s="5"/>
      <c r="C244" s="5"/>
      <c r="D244" s="5"/>
      <c r="E244" s="5"/>
      <c r="F244" s="5"/>
      <c r="G244" s="5"/>
    </row>
    <row r="245" spans="1:7" x14ac:dyDescent="0.3">
      <c r="A245" s="5" t="s">
        <v>1102</v>
      </c>
      <c r="B245" s="5"/>
      <c r="C245" s="5"/>
      <c r="D245" s="5"/>
      <c r="E245" s="5"/>
      <c r="F245" s="5"/>
      <c r="G245" s="5"/>
    </row>
    <row r="246" spans="1:7" x14ac:dyDescent="0.3">
      <c r="A246" s="5" t="s">
        <v>1103</v>
      </c>
      <c r="B246" s="5"/>
      <c r="C246" s="5"/>
      <c r="D246" s="5"/>
      <c r="E246" s="5"/>
      <c r="F246" s="5"/>
      <c r="G246" s="5"/>
    </row>
    <row r="247" spans="1:7" x14ac:dyDescent="0.3">
      <c r="A247" s="5" t="s">
        <v>1143</v>
      </c>
      <c r="B247" s="5"/>
      <c r="C247" s="5"/>
      <c r="D247" s="5"/>
      <c r="E247" s="5"/>
      <c r="F247" s="5"/>
      <c r="G247" s="5"/>
    </row>
    <row r="248" spans="1:7" x14ac:dyDescent="0.3">
      <c r="A248" s="5" t="s">
        <v>18</v>
      </c>
      <c r="B248" s="5" t="s">
        <v>112</v>
      </c>
      <c r="C248" s="5" t="s">
        <v>113</v>
      </c>
      <c r="D248" s="5" t="s">
        <v>114</v>
      </c>
      <c r="E248" s="5" t="s">
        <v>832</v>
      </c>
      <c r="F248" s="5" t="s">
        <v>115</v>
      </c>
      <c r="G248" s="5" t="s">
        <v>116</v>
      </c>
    </row>
    <row r="249" spans="1:7" x14ac:dyDescent="0.3">
      <c r="A249" s="5" t="s">
        <v>1082</v>
      </c>
      <c r="B249" s="5" t="s">
        <v>289</v>
      </c>
      <c r="C249" s="5" t="s">
        <v>1110</v>
      </c>
      <c r="D249" s="5">
        <v>2824</v>
      </c>
      <c r="E249" s="5"/>
      <c r="F249" s="5"/>
      <c r="G249" s="5" t="s">
        <v>175</v>
      </c>
    </row>
    <row r="250" spans="1:7" x14ac:dyDescent="0.3">
      <c r="A250" s="5" t="s">
        <v>1083</v>
      </c>
      <c r="B250" s="5" t="s">
        <v>356</v>
      </c>
      <c r="C250" s="5" t="s">
        <v>1110</v>
      </c>
      <c r="D250" s="5">
        <v>2656</v>
      </c>
      <c r="E250" s="5" t="s">
        <v>56</v>
      </c>
      <c r="F250" s="5">
        <v>43000</v>
      </c>
      <c r="G250" s="5" t="s">
        <v>357</v>
      </c>
    </row>
    <row r="251" spans="1:7" x14ac:dyDescent="0.3">
      <c r="A251" s="5" t="s">
        <v>1084</v>
      </c>
      <c r="B251" s="5" t="s">
        <v>358</v>
      </c>
      <c r="C251" s="5" t="s">
        <v>1110</v>
      </c>
      <c r="D251" s="5">
        <v>2532</v>
      </c>
      <c r="E251" s="5" t="s">
        <v>56</v>
      </c>
      <c r="F251" s="5"/>
      <c r="G251" s="5" t="s">
        <v>357</v>
      </c>
    </row>
    <row r="252" spans="1:7" x14ac:dyDescent="0.3">
      <c r="A252" s="5" t="s">
        <v>1085</v>
      </c>
      <c r="B252" s="5" t="s">
        <v>291</v>
      </c>
      <c r="C252" s="5" t="s">
        <v>1116</v>
      </c>
      <c r="D252" s="5">
        <v>2208</v>
      </c>
      <c r="E252" s="5"/>
      <c r="F252" s="5"/>
      <c r="G252" s="5" t="s">
        <v>292</v>
      </c>
    </row>
    <row r="253" spans="1:7" x14ac:dyDescent="0.3">
      <c r="A253" s="5" t="s">
        <v>1086</v>
      </c>
      <c r="B253" s="5" t="s">
        <v>288</v>
      </c>
      <c r="C253" s="5" t="s">
        <v>1110</v>
      </c>
      <c r="D253" s="5">
        <v>1860</v>
      </c>
      <c r="E253" s="5"/>
      <c r="F253" s="5"/>
      <c r="G253" s="5" t="s">
        <v>231</v>
      </c>
    </row>
    <row r="254" spans="1:7" x14ac:dyDescent="0.3">
      <c r="A254" s="5" t="s">
        <v>1087</v>
      </c>
      <c r="B254" s="5" t="s">
        <v>416</v>
      </c>
      <c r="C254" s="5" t="s">
        <v>1116</v>
      </c>
      <c r="D254" s="5">
        <v>1640</v>
      </c>
      <c r="E254" s="5"/>
      <c r="F254" s="5"/>
      <c r="G254" s="5"/>
    </row>
    <row r="255" spans="1:7" x14ac:dyDescent="0.3">
      <c r="A255" s="5" t="s">
        <v>1088</v>
      </c>
      <c r="B255" s="5" t="s">
        <v>296</v>
      </c>
      <c r="C255" s="5" t="s">
        <v>1110</v>
      </c>
      <c r="D255" s="5">
        <v>1560</v>
      </c>
      <c r="E255" s="5"/>
      <c r="F255" s="5"/>
      <c r="G255" s="5" t="s">
        <v>297</v>
      </c>
    </row>
    <row r="256" spans="1:7" x14ac:dyDescent="0.3">
      <c r="A256" s="5" t="s">
        <v>1089</v>
      </c>
      <c r="B256" s="5" t="s">
        <v>294</v>
      </c>
      <c r="C256" s="5" t="s">
        <v>1110</v>
      </c>
      <c r="D256" s="5">
        <v>1536</v>
      </c>
      <c r="E256" s="5"/>
      <c r="F256" s="5"/>
      <c r="G256" s="5" t="s">
        <v>295</v>
      </c>
    </row>
    <row r="257" spans="1:25" x14ac:dyDescent="0.3">
      <c r="A257" s="5" t="s">
        <v>1090</v>
      </c>
      <c r="B257" s="5" t="s">
        <v>417</v>
      </c>
      <c r="C257" s="5" t="s">
        <v>1110</v>
      </c>
      <c r="D257" s="5">
        <v>1308</v>
      </c>
      <c r="E257" s="5"/>
      <c r="F257" s="5"/>
      <c r="G257" s="5"/>
    </row>
    <row r="258" spans="1:25" x14ac:dyDescent="0.3">
      <c r="A258" s="5" t="s">
        <v>1091</v>
      </c>
      <c r="B258" s="5" t="s">
        <v>418</v>
      </c>
      <c r="C258" s="5" t="s">
        <v>1116</v>
      </c>
      <c r="D258" s="5">
        <v>1152</v>
      </c>
      <c r="E258" s="5"/>
      <c r="F258" s="5"/>
      <c r="G258" s="5"/>
    </row>
    <row r="259" spans="1:25" x14ac:dyDescent="0.3">
      <c r="A259" s="5" t="s">
        <v>1092</v>
      </c>
      <c r="B259" s="5" t="s">
        <v>381</v>
      </c>
      <c r="C259" s="5" t="s">
        <v>1116</v>
      </c>
      <c r="D259" s="5">
        <v>1068</v>
      </c>
      <c r="E259" s="5"/>
      <c r="F259" s="5"/>
      <c r="G259" s="5" t="s">
        <v>382</v>
      </c>
    </row>
    <row r="260" spans="1:25" x14ac:dyDescent="0.3">
      <c r="A260" s="5" t="s">
        <v>1142</v>
      </c>
    </row>
    <row r="269" spans="1:25" x14ac:dyDescent="0.3">
      <c r="A269" s="3" t="s">
        <v>44</v>
      </c>
    </row>
    <row r="270" spans="1:25" x14ac:dyDescent="0.3">
      <c r="C270" s="3" t="s">
        <v>33</v>
      </c>
    </row>
    <row r="271" spans="1:25" x14ac:dyDescent="0.3">
      <c r="A271" s="3" t="s">
        <v>43</v>
      </c>
      <c r="B271" s="3" t="s">
        <v>46</v>
      </c>
      <c r="C271" s="3" t="s">
        <v>47</v>
      </c>
      <c r="D271" s="3" t="s">
        <v>49</v>
      </c>
      <c r="E271" s="3" t="s">
        <v>455</v>
      </c>
      <c r="F271" s="3" t="s">
        <v>50</v>
      </c>
      <c r="G271" s="3" t="s">
        <v>51</v>
      </c>
      <c r="H271" s="3" t="s">
        <v>52</v>
      </c>
      <c r="I271" s="3" t="s">
        <v>53</v>
      </c>
      <c r="J271" s="3" t="s">
        <v>54</v>
      </c>
      <c r="K271" s="3" t="s">
        <v>55</v>
      </c>
      <c r="L271" s="3" t="s">
        <v>442</v>
      </c>
      <c r="M271" s="3" t="s">
        <v>443</v>
      </c>
      <c r="N271" s="3" t="s">
        <v>444</v>
      </c>
      <c r="O271" s="3" t="s">
        <v>445</v>
      </c>
      <c r="P271" s="3" t="s">
        <v>446</v>
      </c>
      <c r="Q271" s="3" t="s">
        <v>447</v>
      </c>
      <c r="R271" s="3" t="s">
        <v>448</v>
      </c>
      <c r="S271" s="3" t="s">
        <v>449</v>
      </c>
      <c r="T271" s="3" t="s">
        <v>450</v>
      </c>
      <c r="U271" s="3" t="s">
        <v>451</v>
      </c>
      <c r="V271" s="3" t="s">
        <v>456</v>
      </c>
      <c r="W271" s="3" t="s">
        <v>452</v>
      </c>
      <c r="X271" s="3" t="s">
        <v>453</v>
      </c>
      <c r="Y271" s="3" t="s">
        <v>454</v>
      </c>
    </row>
    <row r="272" spans="1:25" x14ac:dyDescent="0.3">
      <c r="A272" s="3" t="s">
        <v>496</v>
      </c>
      <c r="B272" s="3">
        <v>49820</v>
      </c>
      <c r="C272" s="3">
        <v>38540</v>
      </c>
      <c r="D272" s="3">
        <v>38540</v>
      </c>
      <c r="E272" s="3">
        <v>49820</v>
      </c>
      <c r="F272" s="3">
        <v>38540</v>
      </c>
      <c r="G272" s="3">
        <v>38540</v>
      </c>
      <c r="H272" s="3">
        <v>38540</v>
      </c>
      <c r="I272" s="3">
        <v>38540</v>
      </c>
      <c r="J272" s="3">
        <v>0</v>
      </c>
      <c r="K272" s="3">
        <v>0</v>
      </c>
      <c r="L272" s="3">
        <v>0</v>
      </c>
      <c r="M272" s="3">
        <v>29140</v>
      </c>
      <c r="N272" s="3">
        <v>24440</v>
      </c>
      <c r="O272" s="3">
        <v>0</v>
      </c>
      <c r="P272" s="3">
        <v>0</v>
      </c>
      <c r="Q272" s="3">
        <v>0</v>
      </c>
      <c r="R272" s="3">
        <v>38540</v>
      </c>
      <c r="S272" s="3">
        <v>24440</v>
      </c>
      <c r="T272" s="3">
        <v>38540</v>
      </c>
      <c r="U272" s="3">
        <v>33840</v>
      </c>
      <c r="V272" s="3">
        <v>24440</v>
      </c>
      <c r="W272" s="3">
        <v>10340</v>
      </c>
      <c r="X272" s="3">
        <v>0</v>
      </c>
      <c r="Y272" s="3">
        <v>0</v>
      </c>
    </row>
    <row r="273" spans="1:25" x14ac:dyDescent="0.3">
      <c r="A273" s="3" t="s">
        <v>497</v>
      </c>
      <c r="B273" s="3">
        <v>36108</v>
      </c>
      <c r="C273" s="3">
        <v>36108</v>
      </c>
      <c r="D273" s="3">
        <v>36108</v>
      </c>
      <c r="E273" s="3">
        <v>36108</v>
      </c>
      <c r="F273" s="3">
        <v>36108</v>
      </c>
      <c r="G273" s="3">
        <v>36108</v>
      </c>
      <c r="H273" s="3">
        <v>50268</v>
      </c>
      <c r="I273" s="3">
        <v>36108</v>
      </c>
      <c r="J273" s="3">
        <v>36108</v>
      </c>
      <c r="K273" s="3">
        <v>36108</v>
      </c>
      <c r="L273" s="3">
        <v>29028</v>
      </c>
      <c r="M273" s="3">
        <v>36108</v>
      </c>
      <c r="N273" s="3">
        <v>21948</v>
      </c>
      <c r="O273" s="3">
        <v>18408</v>
      </c>
      <c r="P273" s="3">
        <v>18408</v>
      </c>
      <c r="Q273" s="3">
        <v>16284</v>
      </c>
      <c r="R273" s="3">
        <v>21948</v>
      </c>
      <c r="S273" s="3">
        <v>21948</v>
      </c>
      <c r="T273" s="3">
        <v>39648</v>
      </c>
      <c r="U273" s="3">
        <v>32568</v>
      </c>
      <c r="V273" s="3">
        <v>21948</v>
      </c>
      <c r="W273" s="3">
        <v>10620</v>
      </c>
      <c r="X273" s="3">
        <v>10620</v>
      </c>
      <c r="Y273" s="3">
        <v>7788</v>
      </c>
    </row>
    <row r="274" spans="1:25" x14ac:dyDescent="0.3">
      <c r="A274" s="3" t="s">
        <v>498</v>
      </c>
      <c r="B274" s="3">
        <v>1320</v>
      </c>
      <c r="C274" s="3">
        <v>1320</v>
      </c>
      <c r="D274" s="3">
        <v>1320</v>
      </c>
      <c r="E274" s="3">
        <v>1320</v>
      </c>
      <c r="F274" s="3">
        <v>1320</v>
      </c>
      <c r="G274" s="3">
        <v>1320</v>
      </c>
      <c r="H274" s="3">
        <v>1320</v>
      </c>
      <c r="I274" s="3">
        <v>1320</v>
      </c>
      <c r="J274" s="3">
        <v>1320</v>
      </c>
      <c r="K274" s="3">
        <v>1320</v>
      </c>
      <c r="L274" s="3">
        <v>33660</v>
      </c>
      <c r="M274" s="3">
        <v>17160</v>
      </c>
      <c r="N274" s="3">
        <v>13860</v>
      </c>
      <c r="O274" s="3">
        <v>7260</v>
      </c>
      <c r="P274" s="3">
        <v>7260</v>
      </c>
      <c r="Q274" s="3">
        <v>3960</v>
      </c>
      <c r="R274" s="3">
        <v>3960</v>
      </c>
      <c r="S274" s="3">
        <v>7260</v>
      </c>
      <c r="T274" s="3">
        <v>27060</v>
      </c>
      <c r="U274" s="3">
        <v>13860</v>
      </c>
      <c r="V274" s="3">
        <v>7260</v>
      </c>
      <c r="W274" s="3">
        <v>12540</v>
      </c>
      <c r="X274" s="3">
        <v>12540</v>
      </c>
      <c r="Y274" s="3">
        <v>3960</v>
      </c>
    </row>
    <row r="275" spans="1:25" x14ac:dyDescent="0.3">
      <c r="A275" s="3" t="s">
        <v>22</v>
      </c>
      <c r="B275" s="3">
        <v>38612</v>
      </c>
      <c r="C275" s="3">
        <v>38612</v>
      </c>
      <c r="D275" s="3">
        <v>38612</v>
      </c>
      <c r="E275" s="3">
        <v>38612</v>
      </c>
      <c r="F275" s="3">
        <v>38612</v>
      </c>
      <c r="G275" s="3">
        <v>49644</v>
      </c>
      <c r="H275" s="3">
        <v>38612</v>
      </c>
      <c r="I275" s="3">
        <v>38612</v>
      </c>
      <c r="J275" s="3">
        <v>38612</v>
      </c>
      <c r="K275" s="3">
        <v>38612</v>
      </c>
      <c r="L275" s="3">
        <v>28368</v>
      </c>
      <c r="M275" s="3">
        <v>26004</v>
      </c>
      <c r="N275" s="3">
        <v>22852</v>
      </c>
      <c r="O275" s="3">
        <v>20488</v>
      </c>
      <c r="P275" s="3">
        <v>20488</v>
      </c>
      <c r="Q275" s="3">
        <v>18124</v>
      </c>
      <c r="R275" s="3">
        <v>40188</v>
      </c>
      <c r="S275" s="3">
        <v>22064</v>
      </c>
      <c r="T275" s="3">
        <v>40188</v>
      </c>
      <c r="U275" s="3">
        <v>32308</v>
      </c>
      <c r="V275" s="3">
        <v>22064</v>
      </c>
      <c r="W275" s="3">
        <v>9456</v>
      </c>
      <c r="X275" s="3">
        <v>9456</v>
      </c>
      <c r="Y275" s="3">
        <v>9456</v>
      </c>
    </row>
    <row r="276" spans="1:25" x14ac:dyDescent="0.3">
      <c r="A276" s="3" t="s">
        <v>20</v>
      </c>
      <c r="B276" s="3">
        <v>9436</v>
      </c>
      <c r="C276" s="3">
        <v>9436</v>
      </c>
      <c r="D276" s="3">
        <v>9436</v>
      </c>
      <c r="E276" s="3">
        <v>9436</v>
      </c>
      <c r="F276" s="3">
        <v>9436</v>
      </c>
      <c r="G276" s="3">
        <v>9436</v>
      </c>
      <c r="H276" s="3">
        <v>9436</v>
      </c>
      <c r="I276" s="3">
        <v>9436</v>
      </c>
      <c r="J276" s="3">
        <v>9436</v>
      </c>
      <c r="K276" s="3">
        <v>9436</v>
      </c>
      <c r="L276" s="3">
        <v>2696</v>
      </c>
      <c r="M276" s="3">
        <v>2696</v>
      </c>
      <c r="N276" s="3">
        <v>2696</v>
      </c>
      <c r="O276" s="3">
        <v>2696</v>
      </c>
      <c r="P276" s="3">
        <v>2696</v>
      </c>
      <c r="Q276" s="3">
        <v>35048</v>
      </c>
      <c r="R276" s="3">
        <v>2696</v>
      </c>
      <c r="S276" s="3">
        <v>2696</v>
      </c>
      <c r="T276" s="3">
        <v>2696</v>
      </c>
      <c r="U276" s="3">
        <v>48528</v>
      </c>
      <c r="V276" s="3">
        <v>2696</v>
      </c>
      <c r="W276" s="3">
        <v>2696</v>
      </c>
      <c r="X276" s="3">
        <v>2696</v>
      </c>
      <c r="Y276" s="3">
        <v>2696</v>
      </c>
    </row>
    <row r="277" spans="1:25" x14ac:dyDescent="0.3">
      <c r="A277" s="3" t="s">
        <v>64</v>
      </c>
      <c r="B277" s="3">
        <v>38148</v>
      </c>
      <c r="C277" s="3">
        <v>38148</v>
      </c>
      <c r="D277" s="3">
        <v>38148</v>
      </c>
      <c r="E277" s="3">
        <v>49368</v>
      </c>
      <c r="F277" s="3">
        <v>38148</v>
      </c>
      <c r="G277" s="3">
        <v>38148</v>
      </c>
      <c r="H277" s="3">
        <v>38148</v>
      </c>
      <c r="I277" s="3">
        <v>38148</v>
      </c>
      <c r="J277" s="3">
        <v>38148</v>
      </c>
      <c r="K277" s="3">
        <v>38148</v>
      </c>
      <c r="L277" s="3">
        <v>26928</v>
      </c>
      <c r="M277" s="3">
        <v>26928</v>
      </c>
      <c r="N277" s="3">
        <v>21692</v>
      </c>
      <c r="O277" s="3">
        <v>19448</v>
      </c>
      <c r="P277" s="3">
        <v>19448</v>
      </c>
      <c r="Q277" s="3">
        <v>17204</v>
      </c>
      <c r="R277" s="3">
        <v>23188</v>
      </c>
      <c r="S277" s="3">
        <v>23188</v>
      </c>
      <c r="T277" s="3">
        <v>34408</v>
      </c>
      <c r="U277" s="3">
        <v>38148</v>
      </c>
      <c r="V277" s="3">
        <v>23188</v>
      </c>
      <c r="W277" s="3">
        <v>10472</v>
      </c>
      <c r="X277" s="3">
        <v>10472</v>
      </c>
      <c r="Y277" s="3">
        <v>8228</v>
      </c>
    </row>
    <row r="278" spans="1:25" x14ac:dyDescent="0.3">
      <c r="A278" s="3" t="s">
        <v>499</v>
      </c>
      <c r="B278" s="3">
        <v>36516</v>
      </c>
      <c r="C278" s="3">
        <v>50836</v>
      </c>
      <c r="D278" s="3">
        <v>36516</v>
      </c>
      <c r="E278" s="3">
        <v>36516</v>
      </c>
      <c r="F278" s="3">
        <v>36516</v>
      </c>
      <c r="G278" s="3">
        <v>50836</v>
      </c>
      <c r="H278" s="3">
        <v>36516</v>
      </c>
      <c r="I278" s="3">
        <v>36516</v>
      </c>
      <c r="J278" s="3">
        <v>36516</v>
      </c>
      <c r="K278" s="3">
        <v>36516</v>
      </c>
      <c r="L278" s="3">
        <v>29356</v>
      </c>
      <c r="M278" s="3">
        <v>25776</v>
      </c>
      <c r="N278" s="3">
        <v>22196</v>
      </c>
      <c r="O278" s="3">
        <v>29356</v>
      </c>
      <c r="P278" s="3">
        <v>18616</v>
      </c>
      <c r="Q278" s="3">
        <v>16468</v>
      </c>
      <c r="R278" s="3">
        <v>22196</v>
      </c>
      <c r="S278" s="3">
        <v>22196</v>
      </c>
      <c r="T278" s="3">
        <v>40096</v>
      </c>
      <c r="U278" s="3">
        <v>32936</v>
      </c>
      <c r="V278" s="3">
        <v>22196</v>
      </c>
      <c r="W278" s="3">
        <v>15036</v>
      </c>
      <c r="X278" s="3">
        <v>10024</v>
      </c>
      <c r="Y278" s="3">
        <v>7876</v>
      </c>
    </row>
    <row r="279" spans="1:25" x14ac:dyDescent="0.3">
      <c r="A279" s="3" t="s">
        <v>500</v>
      </c>
      <c r="B279" s="3">
        <v>38640</v>
      </c>
      <c r="C279" s="3">
        <v>38640</v>
      </c>
      <c r="D279" s="3">
        <v>49560</v>
      </c>
      <c r="E279" s="3">
        <v>38640</v>
      </c>
      <c r="F279" s="3">
        <v>38640</v>
      </c>
      <c r="G279" s="3">
        <v>38640</v>
      </c>
      <c r="H279" s="3">
        <v>38640</v>
      </c>
      <c r="I279" s="3">
        <v>38640</v>
      </c>
      <c r="J279" s="3">
        <v>38640</v>
      </c>
      <c r="K279" s="3">
        <v>49560</v>
      </c>
      <c r="L279" s="3">
        <v>30240</v>
      </c>
      <c r="M279" s="3">
        <v>27720</v>
      </c>
      <c r="N279" s="3">
        <v>34440</v>
      </c>
      <c r="O279" s="3">
        <v>21840</v>
      </c>
      <c r="P279" s="3">
        <v>21840</v>
      </c>
      <c r="Q279" s="3">
        <v>19320</v>
      </c>
      <c r="R279" s="3">
        <v>23520</v>
      </c>
      <c r="S279" s="3">
        <v>38640</v>
      </c>
      <c r="T279" s="3">
        <v>38640</v>
      </c>
      <c r="U279" s="3">
        <v>34440</v>
      </c>
      <c r="V279" s="3">
        <v>38640</v>
      </c>
      <c r="W279" s="3">
        <v>10080</v>
      </c>
      <c r="X279" s="3">
        <v>10080</v>
      </c>
      <c r="Y279" s="3">
        <v>10080</v>
      </c>
    </row>
    <row r="280" spans="1:25" x14ac:dyDescent="0.3">
      <c r="A280" s="3" t="s">
        <v>501</v>
      </c>
      <c r="B280" s="3">
        <v>37352</v>
      </c>
      <c r="C280" s="3">
        <v>37352</v>
      </c>
      <c r="D280" s="3">
        <v>41412</v>
      </c>
      <c r="E280" s="3">
        <v>41412</v>
      </c>
      <c r="F280" s="3">
        <v>41412</v>
      </c>
      <c r="G280" s="3">
        <v>41412</v>
      </c>
      <c r="H280" s="3">
        <v>41412</v>
      </c>
      <c r="I280" s="3">
        <v>41412</v>
      </c>
      <c r="J280" s="3">
        <v>49532</v>
      </c>
      <c r="K280" s="3">
        <v>41412</v>
      </c>
      <c r="L280" s="3">
        <v>29232</v>
      </c>
      <c r="M280" s="3">
        <v>26796</v>
      </c>
      <c r="N280" s="3">
        <v>21112</v>
      </c>
      <c r="O280" s="3">
        <v>21112</v>
      </c>
      <c r="P280" s="3">
        <v>21112</v>
      </c>
      <c r="Q280" s="3">
        <v>18676</v>
      </c>
      <c r="R280" s="3">
        <v>22736</v>
      </c>
      <c r="S280" s="3">
        <v>22736</v>
      </c>
      <c r="T280" s="3">
        <v>39788</v>
      </c>
      <c r="U280" s="3">
        <v>33292</v>
      </c>
      <c r="V280" s="3">
        <v>22736</v>
      </c>
      <c r="W280" s="3">
        <v>9744</v>
      </c>
      <c r="X280" s="3">
        <v>11368</v>
      </c>
      <c r="Y280" s="3">
        <v>9744</v>
      </c>
    </row>
    <row r="281" spans="1:25" x14ac:dyDescent="0.3">
      <c r="A281" s="3" t="s">
        <v>502</v>
      </c>
      <c r="B281" s="3">
        <v>40596</v>
      </c>
      <c r="C281" s="3">
        <v>50148</v>
      </c>
      <c r="D281" s="3">
        <v>50148</v>
      </c>
      <c r="E281" s="3">
        <v>40596</v>
      </c>
      <c r="F281" s="3">
        <v>40596</v>
      </c>
      <c r="G281" s="3">
        <v>40596</v>
      </c>
      <c r="H281" s="3">
        <v>40596</v>
      </c>
      <c r="I281" s="3">
        <v>40596</v>
      </c>
      <c r="J281" s="3">
        <v>40596</v>
      </c>
      <c r="K281" s="3">
        <v>40596</v>
      </c>
      <c r="L281" s="3">
        <v>28656</v>
      </c>
      <c r="M281" s="3">
        <v>26268</v>
      </c>
      <c r="N281" s="3">
        <v>24676</v>
      </c>
      <c r="O281" s="3">
        <v>20696</v>
      </c>
      <c r="P281" s="3">
        <v>20696</v>
      </c>
      <c r="Q281" s="3">
        <v>18308</v>
      </c>
      <c r="R281" s="3">
        <v>22288</v>
      </c>
      <c r="S281" s="3">
        <v>32636</v>
      </c>
      <c r="T281" s="3">
        <v>40596</v>
      </c>
      <c r="U281" s="3">
        <v>32636</v>
      </c>
      <c r="V281" s="3">
        <v>32636</v>
      </c>
      <c r="W281" s="3">
        <v>9552</v>
      </c>
      <c r="X281" s="3">
        <v>9552</v>
      </c>
      <c r="Y281" s="3">
        <v>9552</v>
      </c>
    </row>
    <row r="282" spans="1:25" x14ac:dyDescent="0.3">
      <c r="A282" s="3" t="s">
        <v>503</v>
      </c>
      <c r="B282" s="3">
        <v>39788</v>
      </c>
      <c r="C282" s="3">
        <v>39788</v>
      </c>
      <c r="D282" s="3">
        <v>39788</v>
      </c>
      <c r="E282" s="3">
        <v>39788</v>
      </c>
      <c r="F282" s="3">
        <v>49532</v>
      </c>
      <c r="G282" s="3">
        <v>39788</v>
      </c>
      <c r="H282" s="3">
        <v>39788</v>
      </c>
      <c r="I282" s="3">
        <v>39788</v>
      </c>
      <c r="J282" s="3">
        <v>39788</v>
      </c>
      <c r="K282" s="3">
        <v>39788</v>
      </c>
      <c r="L282" s="3">
        <v>29232</v>
      </c>
      <c r="M282" s="3">
        <v>26796</v>
      </c>
      <c r="N282" s="3">
        <v>21112</v>
      </c>
      <c r="O282" s="3">
        <v>21112</v>
      </c>
      <c r="P282" s="3">
        <v>21112</v>
      </c>
      <c r="Q282" s="3">
        <v>18676</v>
      </c>
      <c r="R282" s="3">
        <v>22736</v>
      </c>
      <c r="S282" s="3">
        <v>22736</v>
      </c>
      <c r="T282" s="3">
        <v>39788</v>
      </c>
      <c r="U282" s="3">
        <v>33292</v>
      </c>
      <c r="V282" s="3">
        <v>22736</v>
      </c>
      <c r="W282" s="3">
        <v>9744</v>
      </c>
      <c r="X282" s="3">
        <v>9744</v>
      </c>
      <c r="Y282" s="3">
        <v>9744</v>
      </c>
    </row>
    <row r="283" spans="1:25" x14ac:dyDescent="0.3">
      <c r="A283" s="3" t="s">
        <v>504</v>
      </c>
      <c r="B283" s="3">
        <v>39524</v>
      </c>
      <c r="C283" s="3">
        <v>39524</v>
      </c>
      <c r="D283" s="3">
        <v>39524</v>
      </c>
      <c r="E283" s="3">
        <v>39524</v>
      </c>
      <c r="F283" s="3">
        <v>39524</v>
      </c>
      <c r="G283" s="3">
        <v>39524</v>
      </c>
      <c r="H283" s="3">
        <v>39524</v>
      </c>
      <c r="I283" s="3">
        <v>49164</v>
      </c>
      <c r="J283" s="3">
        <v>39524</v>
      </c>
      <c r="K283" s="3">
        <v>39524</v>
      </c>
      <c r="L283" s="3">
        <v>29884</v>
      </c>
      <c r="M283" s="3">
        <v>27956</v>
      </c>
      <c r="N283" s="3">
        <v>23136</v>
      </c>
      <c r="O283" s="3">
        <v>29884</v>
      </c>
      <c r="P283" s="3">
        <v>29884</v>
      </c>
      <c r="Q283" s="3">
        <v>18316</v>
      </c>
      <c r="R283" s="3">
        <v>22172</v>
      </c>
      <c r="S283" s="3">
        <v>22172</v>
      </c>
      <c r="T283" s="3">
        <v>39524</v>
      </c>
      <c r="U283" s="3">
        <v>34704</v>
      </c>
      <c r="V283" s="3">
        <v>22172</v>
      </c>
      <c r="W283" s="3">
        <v>8676</v>
      </c>
      <c r="X283" s="3">
        <v>8676</v>
      </c>
      <c r="Y283" s="3">
        <v>8676</v>
      </c>
    </row>
    <row r="284" spans="1:25" x14ac:dyDescent="0.3">
      <c r="A284" s="3" t="s">
        <v>505</v>
      </c>
      <c r="B284" s="3">
        <v>38880</v>
      </c>
      <c r="C284" s="3">
        <v>38880</v>
      </c>
      <c r="D284" s="3">
        <v>38880</v>
      </c>
      <c r="E284" s="3">
        <v>38880</v>
      </c>
      <c r="F284" s="3">
        <v>50760</v>
      </c>
      <c r="G284" s="3">
        <v>38880</v>
      </c>
      <c r="H284" s="3">
        <v>38880</v>
      </c>
      <c r="I284" s="3">
        <v>38880</v>
      </c>
      <c r="J284" s="3">
        <v>38880</v>
      </c>
      <c r="K284" s="3">
        <v>38880</v>
      </c>
      <c r="L284" s="3">
        <v>28080</v>
      </c>
      <c r="M284" s="3">
        <v>38880</v>
      </c>
      <c r="N284" s="3">
        <v>22680</v>
      </c>
      <c r="O284" s="3">
        <v>22680</v>
      </c>
      <c r="P284" s="3">
        <v>22680</v>
      </c>
      <c r="Q284" s="3">
        <v>18360</v>
      </c>
      <c r="R284" s="3">
        <v>22680</v>
      </c>
      <c r="S284" s="3">
        <v>22680</v>
      </c>
      <c r="T284" s="3">
        <v>27000</v>
      </c>
      <c r="U284" s="3">
        <v>17280</v>
      </c>
      <c r="V284" s="3">
        <v>22680</v>
      </c>
      <c r="W284" s="3">
        <v>9720</v>
      </c>
      <c r="X284" s="3">
        <v>9720</v>
      </c>
      <c r="Y284" s="3">
        <v>15120</v>
      </c>
    </row>
    <row r="285" spans="1:25" x14ac:dyDescent="0.3">
      <c r="A285" s="3" t="s">
        <v>506</v>
      </c>
      <c r="B285" s="3">
        <v>38272</v>
      </c>
      <c r="C285" s="3">
        <v>38272</v>
      </c>
      <c r="D285" s="3">
        <v>38272</v>
      </c>
      <c r="E285" s="3">
        <v>38272</v>
      </c>
      <c r="F285" s="3">
        <v>38272</v>
      </c>
      <c r="G285" s="3">
        <v>38272</v>
      </c>
      <c r="H285" s="3">
        <v>38272</v>
      </c>
      <c r="I285" s="3">
        <v>38272</v>
      </c>
      <c r="J285" s="3">
        <v>38272</v>
      </c>
      <c r="K285" s="3">
        <v>50752</v>
      </c>
      <c r="L285" s="3">
        <v>29952</v>
      </c>
      <c r="M285" s="3">
        <v>27456</v>
      </c>
      <c r="N285" s="3">
        <v>21632</v>
      </c>
      <c r="O285" s="3">
        <v>21632</v>
      </c>
      <c r="P285" s="3">
        <v>21632</v>
      </c>
      <c r="Q285" s="3">
        <v>19136</v>
      </c>
      <c r="R285" s="3">
        <v>21632</v>
      </c>
      <c r="S285" s="3">
        <v>21632</v>
      </c>
      <c r="T285" s="3">
        <v>38272</v>
      </c>
      <c r="U285" s="3">
        <v>34112</v>
      </c>
      <c r="V285" s="3">
        <v>21632</v>
      </c>
      <c r="W285" s="3">
        <v>9984</v>
      </c>
      <c r="X285" s="3">
        <v>9984</v>
      </c>
      <c r="Y285" s="3">
        <v>14976</v>
      </c>
    </row>
    <row r="286" spans="1:25" x14ac:dyDescent="0.3">
      <c r="A286" s="3" t="s">
        <v>507</v>
      </c>
      <c r="B286" s="3">
        <v>40092</v>
      </c>
      <c r="C286" s="3">
        <v>40092</v>
      </c>
      <c r="D286" s="3">
        <v>50372</v>
      </c>
      <c r="E286" s="3">
        <v>40092</v>
      </c>
      <c r="F286" s="3">
        <v>40092</v>
      </c>
      <c r="G286" s="3">
        <v>40092</v>
      </c>
      <c r="H286" s="3">
        <v>40092</v>
      </c>
      <c r="I286" s="3">
        <v>40092</v>
      </c>
      <c r="J286" s="3">
        <v>50372</v>
      </c>
      <c r="K286" s="3">
        <v>40092</v>
      </c>
      <c r="L286" s="3">
        <v>29812</v>
      </c>
      <c r="M286" s="3">
        <v>26728</v>
      </c>
      <c r="N286" s="3">
        <v>24672</v>
      </c>
      <c r="O286" s="3">
        <v>21588</v>
      </c>
      <c r="P286" s="3">
        <v>29812</v>
      </c>
      <c r="Q286" s="3">
        <v>19532</v>
      </c>
      <c r="R286" s="3">
        <v>23644</v>
      </c>
      <c r="S286" s="3">
        <v>23644</v>
      </c>
      <c r="T286" s="3">
        <v>47288</v>
      </c>
      <c r="U286" s="3">
        <v>97008</v>
      </c>
      <c r="V286" s="3">
        <v>23644</v>
      </c>
      <c r="W286" s="3">
        <v>9252</v>
      </c>
      <c r="X286" s="3">
        <v>9252</v>
      </c>
      <c r="Y286" s="3">
        <v>9252</v>
      </c>
    </row>
    <row r="287" spans="1:25" x14ac:dyDescent="0.3">
      <c r="A287" s="3" t="s">
        <v>508</v>
      </c>
      <c r="B287" s="3">
        <v>51296</v>
      </c>
      <c r="C287" s="3">
        <v>37556</v>
      </c>
      <c r="D287" s="3">
        <v>37556</v>
      </c>
      <c r="E287" s="3">
        <v>37556</v>
      </c>
      <c r="F287" s="3">
        <v>37556</v>
      </c>
      <c r="G287" s="3">
        <v>37556</v>
      </c>
      <c r="H287" s="3">
        <v>51296</v>
      </c>
      <c r="I287" s="3">
        <v>37556</v>
      </c>
      <c r="J287" s="3">
        <v>37556</v>
      </c>
      <c r="K287" s="3">
        <v>37556</v>
      </c>
      <c r="L287" s="3">
        <v>28396</v>
      </c>
      <c r="M287" s="3">
        <v>26564</v>
      </c>
      <c r="N287" s="3">
        <v>23816</v>
      </c>
      <c r="O287" s="3">
        <v>21068</v>
      </c>
      <c r="P287" s="3">
        <v>21068</v>
      </c>
      <c r="Q287" s="3">
        <v>19236</v>
      </c>
      <c r="R287" s="3">
        <v>23816</v>
      </c>
      <c r="S287" s="3">
        <v>23816</v>
      </c>
      <c r="T287" s="3">
        <v>42136</v>
      </c>
      <c r="U287" s="3">
        <v>32976</v>
      </c>
      <c r="V287" s="3">
        <v>23816</v>
      </c>
      <c r="W287" s="3">
        <v>10992</v>
      </c>
      <c r="X287" s="3">
        <v>10992</v>
      </c>
      <c r="Y287" s="3">
        <v>10992</v>
      </c>
    </row>
    <row r="288" spans="1:25" x14ac:dyDescent="0.3">
      <c r="A288" s="3" t="s">
        <v>509</v>
      </c>
      <c r="B288" s="3">
        <v>9604</v>
      </c>
      <c r="C288" s="3">
        <v>9604</v>
      </c>
      <c r="D288" s="3">
        <v>9604</v>
      </c>
      <c r="E288" s="3">
        <v>9604</v>
      </c>
      <c r="F288" s="3">
        <v>9604</v>
      </c>
      <c r="G288" s="3">
        <v>60368</v>
      </c>
      <c r="H288" s="3">
        <v>9604</v>
      </c>
      <c r="I288" s="3">
        <v>9604</v>
      </c>
      <c r="J288" s="3">
        <v>60368</v>
      </c>
      <c r="K288" s="3">
        <v>9604</v>
      </c>
      <c r="L288" s="3">
        <v>2744</v>
      </c>
      <c r="M288" s="3">
        <v>2744</v>
      </c>
      <c r="N288" s="3">
        <v>2744</v>
      </c>
      <c r="O288" s="3">
        <v>2744</v>
      </c>
      <c r="P288" s="3">
        <v>2744</v>
      </c>
      <c r="Q288" s="3">
        <v>2744</v>
      </c>
      <c r="R288" s="3">
        <v>2744</v>
      </c>
      <c r="S288" s="3">
        <v>2744</v>
      </c>
      <c r="T288" s="3">
        <v>2744</v>
      </c>
      <c r="U288" s="3">
        <v>2744</v>
      </c>
      <c r="V288" s="3">
        <v>2744</v>
      </c>
      <c r="W288" s="3">
        <v>2744</v>
      </c>
      <c r="X288" s="3">
        <v>2744</v>
      </c>
      <c r="Y288" s="3">
        <v>2744</v>
      </c>
    </row>
    <row r="289" spans="1:25" x14ac:dyDescent="0.3">
      <c r="A289" s="3" t="s">
        <v>510</v>
      </c>
      <c r="B289" s="3">
        <v>10108</v>
      </c>
      <c r="C289" s="3">
        <v>10108</v>
      </c>
      <c r="D289" s="3">
        <v>10108</v>
      </c>
      <c r="E289" s="3">
        <v>59204</v>
      </c>
      <c r="F289" s="3">
        <v>10108</v>
      </c>
      <c r="G289" s="3">
        <v>10108</v>
      </c>
      <c r="H289" s="3">
        <v>10108</v>
      </c>
      <c r="I289" s="3">
        <v>10108</v>
      </c>
      <c r="J289" s="3">
        <v>10108</v>
      </c>
      <c r="K289" s="3">
        <v>10108</v>
      </c>
      <c r="L289" s="3">
        <v>2888</v>
      </c>
      <c r="M289" s="3">
        <v>2888</v>
      </c>
      <c r="N289" s="3">
        <v>2888</v>
      </c>
      <c r="O289" s="3">
        <v>2888</v>
      </c>
      <c r="P289" s="3">
        <v>2888</v>
      </c>
      <c r="Q289" s="3">
        <v>2888</v>
      </c>
      <c r="R289" s="3">
        <v>2888</v>
      </c>
      <c r="S289" s="3">
        <v>2888</v>
      </c>
      <c r="T289" s="3">
        <v>2888</v>
      </c>
      <c r="U289" s="3">
        <v>2888</v>
      </c>
      <c r="V289" s="3">
        <v>2888</v>
      </c>
      <c r="W289" s="3">
        <v>2888</v>
      </c>
      <c r="X289" s="3">
        <v>2888</v>
      </c>
      <c r="Y289" s="3">
        <v>2888</v>
      </c>
    </row>
    <row r="290" spans="1:25" x14ac:dyDescent="0.3">
      <c r="A290" s="3" t="s">
        <v>511</v>
      </c>
      <c r="B290" s="3">
        <v>38376</v>
      </c>
      <c r="C290" s="3">
        <v>38376</v>
      </c>
      <c r="D290" s="3">
        <v>38376</v>
      </c>
      <c r="E290" s="3">
        <v>38376</v>
      </c>
      <c r="F290" s="3">
        <v>38376</v>
      </c>
      <c r="G290" s="3">
        <v>38376</v>
      </c>
      <c r="H290" s="3">
        <v>50544</v>
      </c>
      <c r="I290" s="3">
        <v>38376</v>
      </c>
      <c r="J290" s="3">
        <v>38376</v>
      </c>
      <c r="K290" s="3">
        <v>38376</v>
      </c>
      <c r="L290" s="3">
        <v>29016</v>
      </c>
      <c r="M290" s="3">
        <v>27144</v>
      </c>
      <c r="N290" s="3">
        <v>24336</v>
      </c>
      <c r="O290" s="3">
        <v>21528</v>
      </c>
      <c r="P290" s="3">
        <v>21528</v>
      </c>
      <c r="Q290" s="3">
        <v>24336</v>
      </c>
      <c r="R290" s="3">
        <v>24336</v>
      </c>
      <c r="S290" s="3">
        <v>24336</v>
      </c>
      <c r="T290" s="3">
        <v>43056</v>
      </c>
      <c r="U290" s="3">
        <v>33696</v>
      </c>
      <c r="V290" s="3">
        <v>24336</v>
      </c>
      <c r="W290" s="3">
        <v>11232</v>
      </c>
      <c r="X290" s="3">
        <v>11232</v>
      </c>
      <c r="Y290" s="3">
        <v>11232</v>
      </c>
    </row>
    <row r="291" spans="1:25" x14ac:dyDescent="0.3">
      <c r="A291" s="3" t="s">
        <v>512</v>
      </c>
      <c r="B291" s="3">
        <v>9716</v>
      </c>
      <c r="C291" s="3">
        <v>9716</v>
      </c>
      <c r="D291" s="3">
        <v>61072</v>
      </c>
      <c r="E291" s="3">
        <v>9716</v>
      </c>
      <c r="F291" s="3">
        <v>9716</v>
      </c>
      <c r="G291" s="3">
        <v>9716</v>
      </c>
      <c r="H291" s="3">
        <v>61072</v>
      </c>
      <c r="I291" s="3">
        <v>9716</v>
      </c>
      <c r="J291" s="3">
        <v>9716</v>
      </c>
      <c r="K291" s="3">
        <v>9716</v>
      </c>
      <c r="L291" s="3">
        <v>2776</v>
      </c>
      <c r="M291" s="3">
        <v>2776</v>
      </c>
      <c r="N291" s="3">
        <v>2776</v>
      </c>
      <c r="O291" s="3">
        <v>2776</v>
      </c>
      <c r="P291" s="3">
        <v>2776</v>
      </c>
      <c r="Q291" s="3">
        <v>2776</v>
      </c>
      <c r="R291" s="3">
        <v>2776</v>
      </c>
      <c r="S291" s="3">
        <v>2776</v>
      </c>
      <c r="T291" s="3">
        <v>2776</v>
      </c>
      <c r="U291" s="3">
        <v>2776</v>
      </c>
      <c r="V291" s="3">
        <v>2776</v>
      </c>
      <c r="W291" s="3">
        <v>2776</v>
      </c>
      <c r="X291" s="3">
        <v>2776</v>
      </c>
      <c r="Y291" s="3">
        <v>2776</v>
      </c>
    </row>
    <row r="292" spans="1:25" x14ac:dyDescent="0.3">
      <c r="A292" s="3" t="s">
        <v>513</v>
      </c>
      <c r="B292" s="3">
        <v>37536</v>
      </c>
      <c r="C292" s="3">
        <v>37536</v>
      </c>
      <c r="D292" s="3">
        <v>37536</v>
      </c>
      <c r="E292" s="3">
        <v>37536</v>
      </c>
      <c r="F292" s="3">
        <v>37536</v>
      </c>
      <c r="G292" s="3">
        <v>37536</v>
      </c>
      <c r="H292" s="3">
        <v>37536</v>
      </c>
      <c r="I292" s="3">
        <v>49776</v>
      </c>
      <c r="J292" s="3">
        <v>37536</v>
      </c>
      <c r="K292" s="3">
        <v>37536</v>
      </c>
      <c r="L292" s="3">
        <v>29376</v>
      </c>
      <c r="M292" s="3">
        <v>13872</v>
      </c>
      <c r="N292" s="3">
        <v>10608</v>
      </c>
      <c r="O292" s="3">
        <v>21216</v>
      </c>
      <c r="P292" s="3">
        <v>21216</v>
      </c>
      <c r="Q292" s="3">
        <v>25296</v>
      </c>
      <c r="R292" s="3">
        <v>21216</v>
      </c>
      <c r="S292" s="3">
        <v>21216</v>
      </c>
      <c r="T292" s="3">
        <v>39984</v>
      </c>
      <c r="U292" s="3">
        <v>33456</v>
      </c>
      <c r="V292" s="3">
        <v>21216</v>
      </c>
      <c r="W292" s="3">
        <v>9792</v>
      </c>
      <c r="X292" s="3">
        <v>9792</v>
      </c>
      <c r="Y292" s="3">
        <v>9792</v>
      </c>
    </row>
    <row r="293" spans="1:25" x14ac:dyDescent="0.3">
      <c r="A293" s="3" t="s">
        <v>514</v>
      </c>
      <c r="B293" s="3">
        <v>60904</v>
      </c>
      <c r="C293" s="3">
        <v>9268</v>
      </c>
      <c r="D293" s="3">
        <v>9268</v>
      </c>
      <c r="E293" s="3">
        <v>9268</v>
      </c>
      <c r="F293" s="3">
        <v>9268</v>
      </c>
      <c r="G293" s="3">
        <v>9268</v>
      </c>
      <c r="H293" s="3">
        <v>9268</v>
      </c>
      <c r="I293" s="3">
        <v>60904</v>
      </c>
      <c r="J293" s="3">
        <v>9268</v>
      </c>
      <c r="K293" s="3">
        <v>60904</v>
      </c>
      <c r="L293" s="3">
        <v>2648</v>
      </c>
      <c r="M293" s="3">
        <v>2648</v>
      </c>
      <c r="N293" s="3">
        <v>2648</v>
      </c>
      <c r="O293" s="3">
        <v>2648</v>
      </c>
      <c r="P293" s="3">
        <v>2648</v>
      </c>
      <c r="Q293" s="3">
        <v>34424</v>
      </c>
      <c r="R293" s="3">
        <v>2648</v>
      </c>
      <c r="S293" s="3">
        <v>2648</v>
      </c>
      <c r="T293" s="3">
        <v>2648</v>
      </c>
      <c r="U293" s="3">
        <v>2648</v>
      </c>
      <c r="V293" s="3">
        <v>2648</v>
      </c>
      <c r="W293" s="3">
        <v>2648</v>
      </c>
      <c r="X293" s="3">
        <v>2648</v>
      </c>
      <c r="Y293" s="3">
        <v>2648</v>
      </c>
    </row>
    <row r="294" spans="1:25" x14ac:dyDescent="0.3">
      <c r="A294" s="3" t="s">
        <v>515</v>
      </c>
      <c r="B294" s="3">
        <v>37392</v>
      </c>
      <c r="C294" s="3">
        <v>37392</v>
      </c>
      <c r="D294" s="3">
        <v>37392</v>
      </c>
      <c r="E294" s="3">
        <v>37392</v>
      </c>
      <c r="F294" s="3">
        <v>37392</v>
      </c>
      <c r="G294" s="3">
        <v>49248</v>
      </c>
      <c r="H294" s="3">
        <v>37392</v>
      </c>
      <c r="I294" s="3">
        <v>37392</v>
      </c>
      <c r="J294" s="3">
        <v>37392</v>
      </c>
      <c r="K294" s="3">
        <v>37392</v>
      </c>
      <c r="L294" s="3">
        <v>28272</v>
      </c>
      <c r="M294" s="3">
        <v>26448</v>
      </c>
      <c r="N294" s="3">
        <v>35568</v>
      </c>
      <c r="O294" s="3">
        <v>20976</v>
      </c>
      <c r="P294" s="3">
        <v>20976</v>
      </c>
      <c r="Q294" s="3">
        <v>19152</v>
      </c>
      <c r="R294" s="3">
        <v>23712</v>
      </c>
      <c r="S294" s="3">
        <v>23712</v>
      </c>
      <c r="T294" s="3">
        <v>41952</v>
      </c>
      <c r="U294" s="3">
        <v>32832</v>
      </c>
      <c r="V294" s="3">
        <v>23712</v>
      </c>
      <c r="W294" s="3">
        <v>10944</v>
      </c>
      <c r="X294" s="3">
        <v>10944</v>
      </c>
      <c r="Y294" s="3">
        <v>10944</v>
      </c>
    </row>
    <row r="295" spans="1:25" x14ac:dyDescent="0.3">
      <c r="A295" s="3" t="s">
        <v>516</v>
      </c>
      <c r="B295" s="3">
        <v>37720</v>
      </c>
      <c r="C295" s="3">
        <v>37720</v>
      </c>
      <c r="D295" s="3">
        <v>37720</v>
      </c>
      <c r="E295" s="3">
        <v>37720</v>
      </c>
      <c r="F295" s="3">
        <v>37720</v>
      </c>
      <c r="G295" s="3">
        <v>37720</v>
      </c>
      <c r="H295" s="3">
        <v>37720</v>
      </c>
      <c r="I295" s="3">
        <v>37720</v>
      </c>
      <c r="J295" s="3">
        <v>51520</v>
      </c>
      <c r="K295" s="3">
        <v>37720</v>
      </c>
      <c r="L295" s="3">
        <v>28520</v>
      </c>
      <c r="M295" s="3">
        <v>26680</v>
      </c>
      <c r="N295" s="3">
        <v>23920</v>
      </c>
      <c r="O295" s="3">
        <v>21160</v>
      </c>
      <c r="P295" s="3">
        <v>21160</v>
      </c>
      <c r="Q295" s="3">
        <v>19320</v>
      </c>
      <c r="R295" s="3">
        <v>23920</v>
      </c>
      <c r="S295" s="3">
        <v>23920</v>
      </c>
      <c r="T295" s="3">
        <v>42320</v>
      </c>
      <c r="U295" s="3">
        <v>33120</v>
      </c>
      <c r="V295" s="3">
        <v>23920</v>
      </c>
      <c r="W295" s="3">
        <v>11040</v>
      </c>
      <c r="X295" s="3">
        <v>11040</v>
      </c>
      <c r="Y295" s="3">
        <v>11040</v>
      </c>
    </row>
    <row r="296" spans="1:25" x14ac:dyDescent="0.3">
      <c r="A296" s="3" t="s">
        <v>517</v>
      </c>
      <c r="B296" s="3">
        <v>38148</v>
      </c>
      <c r="C296" s="3">
        <v>38148</v>
      </c>
      <c r="D296" s="3">
        <v>38148</v>
      </c>
      <c r="E296" s="3">
        <v>49368</v>
      </c>
      <c r="F296" s="3">
        <v>38148</v>
      </c>
      <c r="G296" s="3">
        <v>38148</v>
      </c>
      <c r="H296" s="3">
        <v>38148</v>
      </c>
      <c r="I296" s="3">
        <v>38148</v>
      </c>
      <c r="J296" s="3">
        <v>38148</v>
      </c>
      <c r="K296" s="3">
        <v>38148</v>
      </c>
      <c r="L296" s="3">
        <v>41888</v>
      </c>
      <c r="M296" s="3">
        <v>24684</v>
      </c>
      <c r="N296" s="3">
        <v>23188</v>
      </c>
      <c r="O296" s="3">
        <v>19448</v>
      </c>
      <c r="P296" s="3">
        <v>19448</v>
      </c>
      <c r="Q296" s="3">
        <v>17204</v>
      </c>
      <c r="R296" s="3">
        <v>23188</v>
      </c>
      <c r="S296" s="3">
        <v>23188</v>
      </c>
      <c r="T296" s="3">
        <v>38148</v>
      </c>
      <c r="U296" s="3">
        <v>34408</v>
      </c>
      <c r="V296" s="3">
        <v>23188</v>
      </c>
      <c r="W296" s="3">
        <v>8976</v>
      </c>
      <c r="X296" s="3">
        <v>8976</v>
      </c>
      <c r="Y296" s="3">
        <v>8976</v>
      </c>
    </row>
  </sheetData>
  <sortState xmlns:xlrd2="http://schemas.microsoft.com/office/spreadsheetml/2017/richdata2" ref="B210:G221">
    <sortCondition descending="1" ref="D210:D221"/>
  </sortSt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2764B-A15E-4111-BDFA-7F5B2F84347C}">
  <sheetPr>
    <tabColor theme="9" tint="-0.249977111117893"/>
  </sheetPr>
  <dimension ref="A1:AA826"/>
  <sheetViews>
    <sheetView zoomScale="70" zoomScaleNormal="70" workbookViewId="0">
      <selection activeCell="J593" sqref="J593"/>
    </sheetView>
  </sheetViews>
  <sheetFormatPr defaultColWidth="9" defaultRowHeight="16.5" x14ac:dyDescent="0.3"/>
  <cols>
    <col min="1" max="1" width="15.125" style="3" customWidth="1"/>
    <col min="2" max="2" width="14.5" style="3" customWidth="1"/>
    <col min="3" max="3" width="13.75" style="3" customWidth="1"/>
    <col min="4" max="4" width="11.125" style="3" customWidth="1"/>
    <col min="5" max="5" width="9.625" style="3" customWidth="1"/>
    <col min="6" max="6" width="10.75" style="3" customWidth="1"/>
    <col min="7" max="7" width="10.375" style="3" customWidth="1"/>
    <col min="8" max="8" width="9.875" style="3" customWidth="1"/>
    <col min="9" max="9" width="14.75" style="3" customWidth="1"/>
    <col min="10" max="12" width="9.75" style="3" bestFit="1" customWidth="1"/>
    <col min="13" max="13" width="10.25" style="3" customWidth="1"/>
    <col min="14" max="14" width="10" style="3" customWidth="1"/>
    <col min="15" max="19" width="9.75" style="3" bestFit="1" customWidth="1"/>
    <col min="20" max="20" width="9.75" style="3" customWidth="1"/>
    <col min="21" max="22" width="9.75" style="3" bestFit="1" customWidth="1"/>
    <col min="23" max="23" width="12.125" style="3" customWidth="1"/>
    <col min="24" max="24" width="11.5" style="3" customWidth="1"/>
    <col min="25" max="25" width="10.25" style="3" customWidth="1"/>
    <col min="26" max="26" width="10.125" style="3" customWidth="1"/>
    <col min="27" max="27" width="10.625" style="3" customWidth="1"/>
    <col min="28" max="16384" width="9" style="3"/>
  </cols>
  <sheetData>
    <row r="1" spans="1:13" x14ac:dyDescent="0.3">
      <c r="A1" s="3" t="s">
        <v>42</v>
      </c>
      <c r="B1" s="3" t="s">
        <v>544</v>
      </c>
      <c r="C1" s="3" t="s">
        <v>10</v>
      </c>
    </row>
    <row r="2" spans="1:13" x14ac:dyDescent="0.3">
      <c r="A2" s="3" t="s">
        <v>46</v>
      </c>
      <c r="B2" s="3" t="s">
        <v>1</v>
      </c>
      <c r="C2" s="3" t="s">
        <v>57</v>
      </c>
      <c r="E2" s="3" t="s">
        <v>564</v>
      </c>
      <c r="F2" s="3" t="s">
        <v>33</v>
      </c>
      <c r="G2" s="3" t="s">
        <v>34</v>
      </c>
      <c r="H2" s="3" t="s">
        <v>57</v>
      </c>
      <c r="I2" s="3" t="s">
        <v>81</v>
      </c>
    </row>
    <row r="3" spans="1:13" x14ac:dyDescent="0.3">
      <c r="A3" s="3" t="s">
        <v>47</v>
      </c>
      <c r="B3" s="3" t="s">
        <v>12</v>
      </c>
      <c r="C3" s="3" t="s">
        <v>34</v>
      </c>
      <c r="E3" s="3" t="s">
        <v>51</v>
      </c>
    </row>
    <row r="4" spans="1:13" x14ac:dyDescent="0.3">
      <c r="A4" s="3" t="s">
        <v>49</v>
      </c>
      <c r="B4" s="3" t="s">
        <v>545</v>
      </c>
      <c r="C4" s="3" t="s">
        <v>81</v>
      </c>
      <c r="E4" s="3" t="s">
        <v>542</v>
      </c>
    </row>
    <row r="5" spans="1:13" x14ac:dyDescent="0.3">
      <c r="A5" s="3" t="s">
        <v>455</v>
      </c>
      <c r="B5" s="3" t="s">
        <v>546</v>
      </c>
      <c r="C5" s="3" t="s">
        <v>33</v>
      </c>
      <c r="E5" s="3" t="s">
        <v>543</v>
      </c>
    </row>
    <row r="6" spans="1:13" x14ac:dyDescent="0.3">
      <c r="A6" s="3" t="s">
        <v>50</v>
      </c>
      <c r="B6" s="3" t="s">
        <v>547</v>
      </c>
      <c r="E6" s="3" t="s">
        <v>48</v>
      </c>
    </row>
    <row r="7" spans="1:13" x14ac:dyDescent="0.3">
      <c r="A7" s="3" t="s">
        <v>51</v>
      </c>
      <c r="B7" s="3" t="s">
        <v>36</v>
      </c>
      <c r="C7" s="4"/>
      <c r="D7" s="4"/>
      <c r="E7" s="3" t="s">
        <v>49</v>
      </c>
      <c r="F7" s="4"/>
      <c r="G7" s="4"/>
      <c r="H7" s="4"/>
      <c r="I7" s="4"/>
      <c r="J7" s="4"/>
      <c r="K7" s="4"/>
      <c r="L7" s="4"/>
      <c r="M7" s="4"/>
    </row>
    <row r="8" spans="1:13" x14ac:dyDescent="0.3">
      <c r="A8" s="3" t="s">
        <v>52</v>
      </c>
      <c r="B8" s="3" t="s">
        <v>548</v>
      </c>
      <c r="E8" s="3" t="s">
        <v>47</v>
      </c>
    </row>
    <row r="9" spans="1:13" x14ac:dyDescent="0.3">
      <c r="A9" s="3" t="s">
        <v>53</v>
      </c>
      <c r="B9" s="3" t="s">
        <v>549</v>
      </c>
      <c r="C9" s="4"/>
      <c r="D9" s="4"/>
      <c r="E9" s="3" t="s">
        <v>46</v>
      </c>
      <c r="F9" s="4"/>
      <c r="G9" s="4"/>
      <c r="H9" s="4"/>
      <c r="I9" s="4"/>
      <c r="J9" s="4"/>
      <c r="K9" s="4"/>
      <c r="L9" s="4"/>
      <c r="M9" s="4"/>
    </row>
    <row r="10" spans="1:13" x14ac:dyDescent="0.3">
      <c r="A10" s="3" t="s">
        <v>54</v>
      </c>
      <c r="B10" s="3" t="s">
        <v>550</v>
      </c>
      <c r="E10" s="3" t="s">
        <v>53</v>
      </c>
    </row>
    <row r="11" spans="1:13" x14ac:dyDescent="0.3">
      <c r="A11" s="3" t="s">
        <v>55</v>
      </c>
      <c r="B11" s="3" t="s">
        <v>59</v>
      </c>
      <c r="C11" s="4"/>
      <c r="D11" s="4"/>
      <c r="E11" s="3" t="s">
        <v>55</v>
      </c>
      <c r="F11" s="4"/>
      <c r="G11" s="4"/>
      <c r="H11" s="4"/>
      <c r="I11" s="4"/>
      <c r="J11" s="4"/>
      <c r="K11" s="4"/>
      <c r="L11" s="4"/>
      <c r="M11" s="4"/>
    </row>
    <row r="12" spans="1:13" x14ac:dyDescent="0.3">
      <c r="A12" s="3" t="s">
        <v>442</v>
      </c>
      <c r="B12" s="3" t="s">
        <v>87</v>
      </c>
      <c r="E12" s="3" t="s">
        <v>54</v>
      </c>
    </row>
    <row r="13" spans="1:13" x14ac:dyDescent="0.3">
      <c r="A13" s="3" t="s">
        <v>443</v>
      </c>
      <c r="B13" s="3" t="s">
        <v>100</v>
      </c>
      <c r="C13" s="4"/>
      <c r="D13" s="4"/>
      <c r="E13" s="3" t="s">
        <v>565</v>
      </c>
      <c r="F13" s="4"/>
      <c r="G13" s="4"/>
      <c r="H13" s="4"/>
      <c r="I13" s="4"/>
      <c r="J13" s="4"/>
      <c r="K13" s="4"/>
      <c r="L13" s="4"/>
      <c r="M13" s="4"/>
    </row>
    <row r="14" spans="1:13" x14ac:dyDescent="0.3">
      <c r="A14" s="3" t="s">
        <v>444</v>
      </c>
      <c r="B14" s="3" t="s">
        <v>551</v>
      </c>
    </row>
    <row r="15" spans="1:13" x14ac:dyDescent="0.3">
      <c r="A15" s="3" t="s">
        <v>445</v>
      </c>
      <c r="B15" s="3" t="s">
        <v>552</v>
      </c>
      <c r="C15" s="4"/>
      <c r="D15" s="4"/>
      <c r="F15" s="4"/>
      <c r="G15" s="4"/>
      <c r="H15" s="4"/>
      <c r="I15" s="4"/>
      <c r="J15" s="4"/>
      <c r="K15" s="4"/>
      <c r="L15" s="4"/>
      <c r="M15" s="4"/>
    </row>
    <row r="16" spans="1:13" x14ac:dyDescent="0.3">
      <c r="A16" s="3" t="s">
        <v>446</v>
      </c>
      <c r="B16" s="3" t="s">
        <v>553</v>
      </c>
    </row>
    <row r="17" spans="1:27" x14ac:dyDescent="0.3">
      <c r="A17" s="3" t="s">
        <v>447</v>
      </c>
      <c r="B17" s="3" t="s">
        <v>554</v>
      </c>
      <c r="C17" s="4"/>
      <c r="D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</row>
    <row r="18" spans="1:27" x14ac:dyDescent="0.3">
      <c r="A18" s="3" t="s">
        <v>448</v>
      </c>
      <c r="B18" s="3" t="s">
        <v>73</v>
      </c>
    </row>
    <row r="19" spans="1:27" x14ac:dyDescent="0.3">
      <c r="A19" s="3" t="s">
        <v>1183</v>
      </c>
      <c r="B19" s="3" t="s">
        <v>555</v>
      </c>
      <c r="C19" s="4"/>
      <c r="D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</row>
    <row r="20" spans="1:27" x14ac:dyDescent="0.3">
      <c r="A20" s="3" t="s">
        <v>1184</v>
      </c>
      <c r="B20" s="3" t="s">
        <v>556</v>
      </c>
    </row>
    <row r="21" spans="1:27" x14ac:dyDescent="0.3">
      <c r="A21" s="3" t="s">
        <v>450</v>
      </c>
      <c r="B21" s="3" t="s">
        <v>557</v>
      </c>
      <c r="C21" s="4"/>
      <c r="D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</row>
    <row r="22" spans="1:27" x14ac:dyDescent="0.3">
      <c r="A22" s="3" t="s">
        <v>451</v>
      </c>
      <c r="C22" s="4"/>
    </row>
    <row r="23" spans="1:27" x14ac:dyDescent="0.3">
      <c r="A23" s="3" t="s">
        <v>1185</v>
      </c>
    </row>
    <row r="24" spans="1:27" x14ac:dyDescent="0.3">
      <c r="A24" s="3" t="s">
        <v>452</v>
      </c>
      <c r="C24" s="4"/>
    </row>
    <row r="25" spans="1:27" x14ac:dyDescent="0.3">
      <c r="A25" s="3" t="s">
        <v>453</v>
      </c>
    </row>
    <row r="26" spans="1:27" x14ac:dyDescent="0.3">
      <c r="A26" s="3" t="s">
        <v>454</v>
      </c>
      <c r="C26" s="4"/>
    </row>
    <row r="27" spans="1:27" hidden="1" x14ac:dyDescent="0.3">
      <c r="A27" s="3" t="s">
        <v>568</v>
      </c>
    </row>
    <row r="28" spans="1:27" hidden="1" x14ac:dyDescent="0.3">
      <c r="B28" s="3" t="s">
        <v>43</v>
      </c>
      <c r="C28" s="201" t="s">
        <v>46</v>
      </c>
      <c r="D28" s="201" t="s">
        <v>47</v>
      </c>
      <c r="E28" s="201" t="s">
        <v>49</v>
      </c>
      <c r="F28" s="201" t="s">
        <v>455</v>
      </c>
      <c r="G28" s="201" t="s">
        <v>50</v>
      </c>
      <c r="H28" s="201" t="s">
        <v>51</v>
      </c>
      <c r="I28" s="201" t="s">
        <v>52</v>
      </c>
      <c r="J28" s="201" t="s">
        <v>53</v>
      </c>
      <c r="K28" s="201" t="s">
        <v>55</v>
      </c>
      <c r="L28" s="201" t="s">
        <v>54</v>
      </c>
      <c r="M28" s="201" t="s">
        <v>442</v>
      </c>
      <c r="N28" s="201" t="s">
        <v>443</v>
      </c>
      <c r="O28" s="3" t="s">
        <v>444</v>
      </c>
      <c r="P28" s="3" t="s">
        <v>445</v>
      </c>
      <c r="Q28" s="3" t="s">
        <v>446</v>
      </c>
      <c r="R28" s="3" t="s">
        <v>447</v>
      </c>
      <c r="S28" s="3" t="s">
        <v>448</v>
      </c>
      <c r="T28" s="201" t="s">
        <v>1181</v>
      </c>
      <c r="U28" s="201" t="s">
        <v>1182</v>
      </c>
      <c r="V28" s="201" t="s">
        <v>450</v>
      </c>
      <c r="W28" s="201" t="s">
        <v>451</v>
      </c>
      <c r="X28" s="201" t="s">
        <v>456</v>
      </c>
      <c r="Y28" s="3" t="s">
        <v>452</v>
      </c>
      <c r="Z28" s="3" t="s">
        <v>453</v>
      </c>
      <c r="AA28" s="3" t="s">
        <v>454</v>
      </c>
    </row>
    <row r="29" spans="1:27" hidden="1" x14ac:dyDescent="0.3">
      <c r="A29" s="3" t="s">
        <v>57</v>
      </c>
      <c r="B29" s="3" t="s">
        <v>419</v>
      </c>
      <c r="C29" s="4">
        <v>1537</v>
      </c>
      <c r="D29" s="4">
        <v>1806</v>
      </c>
      <c r="E29" s="4">
        <v>1755</v>
      </c>
      <c r="F29" s="4">
        <v>1657</v>
      </c>
      <c r="G29" s="4">
        <v>1593</v>
      </c>
      <c r="H29" s="4">
        <v>1687</v>
      </c>
      <c r="I29" s="4">
        <v>1631</v>
      </c>
      <c r="J29" s="4">
        <v>1593</v>
      </c>
      <c r="K29" s="4">
        <v>1480</v>
      </c>
      <c r="L29" s="4">
        <v>1517</v>
      </c>
      <c r="M29" s="4">
        <v>1517</v>
      </c>
      <c r="N29" s="4">
        <v>1220</v>
      </c>
      <c r="O29" s="4">
        <v>692</v>
      </c>
      <c r="P29" s="4">
        <v>692</v>
      </c>
      <c r="Q29" s="4">
        <v>692</v>
      </c>
      <c r="R29" s="4">
        <v>692</v>
      </c>
      <c r="S29" s="4">
        <v>692</v>
      </c>
      <c r="T29" s="4">
        <v>1063</v>
      </c>
      <c r="U29" s="4">
        <v>1441</v>
      </c>
      <c r="V29" s="4">
        <v>1557</v>
      </c>
      <c r="W29" s="4">
        <v>1644</v>
      </c>
      <c r="X29" s="4">
        <v>1441</v>
      </c>
      <c r="Y29" s="66">
        <v>15224</v>
      </c>
      <c r="Z29" s="66">
        <v>15224</v>
      </c>
      <c r="AA29" s="4">
        <v>692</v>
      </c>
    </row>
    <row r="30" spans="1:27" hidden="1" x14ac:dyDescent="0.3">
      <c r="A30" s="3" t="s">
        <v>57</v>
      </c>
      <c r="B30" s="3" t="s">
        <v>421</v>
      </c>
      <c r="C30" s="4">
        <v>26118</v>
      </c>
      <c r="D30" s="66">
        <v>35591</v>
      </c>
      <c r="E30" s="4">
        <v>26118</v>
      </c>
      <c r="F30" s="4">
        <v>27111</v>
      </c>
      <c r="G30" s="66">
        <v>37333</v>
      </c>
      <c r="H30" s="4">
        <v>26700</v>
      </c>
      <c r="I30" s="4">
        <v>31905</v>
      </c>
      <c r="J30" s="4">
        <v>27000</v>
      </c>
      <c r="K30" s="4">
        <v>26900</v>
      </c>
      <c r="L30" s="4">
        <v>26947</v>
      </c>
      <c r="M30" s="66">
        <v>26947</v>
      </c>
      <c r="N30" s="4">
        <v>16857</v>
      </c>
      <c r="O30" s="4">
        <v>21700</v>
      </c>
      <c r="P30" s="4">
        <v>18200</v>
      </c>
      <c r="Q30" s="4">
        <v>18200</v>
      </c>
      <c r="R30" s="4">
        <v>16100</v>
      </c>
      <c r="S30" s="4">
        <v>21700</v>
      </c>
      <c r="T30" s="4">
        <v>15100</v>
      </c>
      <c r="U30" s="4">
        <v>20316</v>
      </c>
      <c r="V30" s="4">
        <v>23778</v>
      </c>
      <c r="W30" s="4">
        <v>20471</v>
      </c>
      <c r="X30" s="4">
        <v>15250</v>
      </c>
      <c r="Y30" s="4">
        <v>8400</v>
      </c>
      <c r="Z30" s="4">
        <v>8400</v>
      </c>
      <c r="AA30" s="4">
        <v>8400</v>
      </c>
    </row>
    <row r="31" spans="1:27" ht="16.899999999999999" hidden="1" customHeight="1" x14ac:dyDescent="0.3">
      <c r="A31" s="3" t="s">
        <v>57</v>
      </c>
      <c r="B31" s="3" t="s">
        <v>424</v>
      </c>
      <c r="C31" s="4">
        <v>27361</v>
      </c>
      <c r="D31" s="66">
        <v>38101</v>
      </c>
      <c r="E31" s="66">
        <v>37438</v>
      </c>
      <c r="F31" s="4">
        <v>26882</v>
      </c>
      <c r="G31" s="66">
        <v>37600</v>
      </c>
      <c r="H31" s="4">
        <v>26667</v>
      </c>
      <c r="I31" s="4">
        <v>26636</v>
      </c>
      <c r="J31" s="4">
        <v>26579</v>
      </c>
      <c r="K31" s="4">
        <v>0</v>
      </c>
      <c r="L31" s="4">
        <v>0</v>
      </c>
      <c r="M31" s="4">
        <v>0</v>
      </c>
      <c r="N31" s="4">
        <v>24767</v>
      </c>
      <c r="O31" s="4">
        <v>24544</v>
      </c>
      <c r="P31" s="4">
        <v>0</v>
      </c>
      <c r="Q31" s="4">
        <v>0</v>
      </c>
      <c r="R31" s="4">
        <v>0</v>
      </c>
      <c r="S31" s="4">
        <v>24544</v>
      </c>
      <c r="T31" s="4">
        <v>13408</v>
      </c>
      <c r="U31" s="4">
        <v>16000</v>
      </c>
      <c r="V31" s="4">
        <v>24767</v>
      </c>
      <c r="W31" s="4">
        <v>22083</v>
      </c>
      <c r="X31" s="4">
        <v>14070</v>
      </c>
      <c r="Y31" s="4">
        <v>8496</v>
      </c>
      <c r="Z31" s="4">
        <v>0</v>
      </c>
      <c r="AA31" s="4">
        <v>0</v>
      </c>
    </row>
    <row r="32" spans="1:27" hidden="1" x14ac:dyDescent="0.3">
      <c r="A32" s="3" t="s">
        <v>57</v>
      </c>
      <c r="B32" s="3" t="s">
        <v>439</v>
      </c>
      <c r="C32" s="4">
        <v>10667</v>
      </c>
      <c r="D32" s="4">
        <v>11425</v>
      </c>
      <c r="E32" s="4">
        <v>10840</v>
      </c>
      <c r="F32" s="4">
        <v>10900</v>
      </c>
      <c r="G32" s="4">
        <v>10762</v>
      </c>
      <c r="H32" s="4">
        <v>10476</v>
      </c>
      <c r="I32" s="4">
        <v>10800</v>
      </c>
      <c r="J32" s="4">
        <v>10636</v>
      </c>
      <c r="K32" s="4">
        <v>11275</v>
      </c>
      <c r="L32" s="4">
        <v>11427</v>
      </c>
      <c r="M32" s="66">
        <v>32824</v>
      </c>
      <c r="N32" s="4">
        <v>3583</v>
      </c>
      <c r="O32" s="66">
        <v>42504</v>
      </c>
      <c r="P32" s="4">
        <v>2576</v>
      </c>
      <c r="Q32" s="4">
        <v>2576</v>
      </c>
      <c r="R32" s="4">
        <v>2576</v>
      </c>
      <c r="S32" s="4">
        <v>2576</v>
      </c>
      <c r="T32" s="4">
        <v>3253</v>
      </c>
      <c r="U32" s="4">
        <v>3937</v>
      </c>
      <c r="V32" s="4">
        <v>4247</v>
      </c>
      <c r="W32" s="4">
        <v>3745</v>
      </c>
      <c r="X32" s="4">
        <v>4094</v>
      </c>
      <c r="Y32" s="4">
        <v>2576</v>
      </c>
      <c r="Z32" s="4">
        <v>2576</v>
      </c>
      <c r="AA32" s="4">
        <v>15456</v>
      </c>
    </row>
    <row r="33" spans="1:27" hidden="1" x14ac:dyDescent="0.3">
      <c r="A33" s="3" t="s">
        <v>57</v>
      </c>
      <c r="B33" s="3" t="s">
        <v>420</v>
      </c>
      <c r="C33" s="4">
        <v>25631</v>
      </c>
      <c r="D33" s="4">
        <v>25487</v>
      </c>
      <c r="E33" s="4">
        <v>26024</v>
      </c>
      <c r="F33" s="66">
        <v>37755</v>
      </c>
      <c r="G33" s="4">
        <v>26477</v>
      </c>
      <c r="H33" s="4">
        <v>26018</v>
      </c>
      <c r="I33" s="4">
        <v>26477</v>
      </c>
      <c r="J33" s="4">
        <v>26327</v>
      </c>
      <c r="K33" s="4">
        <v>26327</v>
      </c>
      <c r="L33" s="4">
        <v>26538</v>
      </c>
      <c r="M33" s="4">
        <v>22564</v>
      </c>
      <c r="N33" s="4">
        <v>17965</v>
      </c>
      <c r="O33" s="4">
        <v>24428</v>
      </c>
      <c r="P33" s="4">
        <v>30732</v>
      </c>
      <c r="Q33" s="4">
        <v>20488</v>
      </c>
      <c r="R33" s="4">
        <v>18124</v>
      </c>
      <c r="S33" s="4">
        <v>24428</v>
      </c>
      <c r="T33" s="4">
        <v>17965</v>
      </c>
      <c r="U33" s="4">
        <v>15664</v>
      </c>
      <c r="V33" s="66">
        <v>25306</v>
      </c>
      <c r="W33" s="4">
        <v>20568</v>
      </c>
      <c r="X33" s="4">
        <v>13614</v>
      </c>
      <c r="Y33" s="4">
        <v>7092</v>
      </c>
      <c r="Z33" s="4">
        <v>7092</v>
      </c>
      <c r="AA33" s="4">
        <v>7092</v>
      </c>
    </row>
    <row r="34" spans="1:27" hidden="1" x14ac:dyDescent="0.3">
      <c r="A34" s="3" t="s">
        <v>57</v>
      </c>
      <c r="B34" s="3" t="s">
        <v>428</v>
      </c>
      <c r="C34" s="66">
        <v>35122</v>
      </c>
      <c r="D34" s="4">
        <v>25701</v>
      </c>
      <c r="E34" s="4">
        <v>25469</v>
      </c>
      <c r="F34" s="66">
        <v>37302</v>
      </c>
      <c r="G34" s="4">
        <v>26628</v>
      </c>
      <c r="H34" s="4">
        <v>26395</v>
      </c>
      <c r="I34" s="4">
        <v>26923</v>
      </c>
      <c r="J34" s="4">
        <v>26316</v>
      </c>
      <c r="K34" s="4">
        <v>26355</v>
      </c>
      <c r="L34" s="4">
        <v>26628</v>
      </c>
      <c r="M34" s="4">
        <v>21875</v>
      </c>
      <c r="N34" s="4">
        <v>17368</v>
      </c>
      <c r="O34" s="4">
        <v>23064</v>
      </c>
      <c r="P34" s="4">
        <v>19344</v>
      </c>
      <c r="Q34" s="4">
        <v>19344</v>
      </c>
      <c r="R34" s="4">
        <v>17112</v>
      </c>
      <c r="S34" s="4">
        <v>23064</v>
      </c>
      <c r="T34" s="4">
        <v>12380</v>
      </c>
      <c r="U34" s="4">
        <v>14900</v>
      </c>
      <c r="V34" s="66">
        <v>25269</v>
      </c>
      <c r="W34" s="4">
        <v>20886</v>
      </c>
      <c r="X34" s="4">
        <v>12600</v>
      </c>
      <c r="Y34" s="4">
        <v>8928</v>
      </c>
      <c r="Z34" s="4">
        <v>8928</v>
      </c>
      <c r="AA34" s="4">
        <v>8928</v>
      </c>
    </row>
    <row r="35" spans="1:27" hidden="1" x14ac:dyDescent="0.3">
      <c r="A35" s="3" t="s">
        <v>57</v>
      </c>
      <c r="B35" s="3" t="s">
        <v>438</v>
      </c>
      <c r="C35" s="4">
        <v>11154</v>
      </c>
      <c r="D35" s="4">
        <v>11200</v>
      </c>
      <c r="E35" s="4">
        <v>10533</v>
      </c>
      <c r="F35" s="4">
        <v>11840</v>
      </c>
      <c r="G35" s="4">
        <v>11100</v>
      </c>
      <c r="H35" s="4">
        <v>10762</v>
      </c>
      <c r="I35" s="4">
        <v>11158</v>
      </c>
      <c r="J35" s="4">
        <v>11222</v>
      </c>
      <c r="K35" s="4">
        <v>11158</v>
      </c>
      <c r="L35" s="4">
        <v>11376</v>
      </c>
      <c r="M35" s="4">
        <v>4309</v>
      </c>
      <c r="N35" s="4">
        <v>3820</v>
      </c>
      <c r="O35" s="66">
        <v>40796</v>
      </c>
      <c r="P35" s="4">
        <v>2632</v>
      </c>
      <c r="Q35" s="4">
        <v>38164</v>
      </c>
      <c r="R35" s="4">
        <v>2632</v>
      </c>
      <c r="S35" s="4">
        <v>2632</v>
      </c>
      <c r="T35" s="4">
        <v>3450</v>
      </c>
      <c r="U35" s="4">
        <v>3950</v>
      </c>
      <c r="V35" s="4">
        <v>4438</v>
      </c>
      <c r="W35" s="4">
        <v>3827</v>
      </c>
      <c r="X35" s="4">
        <v>4089</v>
      </c>
      <c r="Y35" s="4">
        <v>2632</v>
      </c>
      <c r="Z35" s="4">
        <v>2632</v>
      </c>
      <c r="AA35" s="4">
        <v>2632</v>
      </c>
    </row>
    <row r="36" spans="1:27" hidden="1" x14ac:dyDescent="0.3">
      <c r="A36" s="3" t="s">
        <v>57</v>
      </c>
      <c r="B36" s="3" t="s">
        <v>441</v>
      </c>
      <c r="C36" s="4">
        <v>25517</v>
      </c>
      <c r="D36" s="4">
        <v>26471</v>
      </c>
      <c r="E36" s="4">
        <v>25673</v>
      </c>
      <c r="F36" s="4">
        <v>26538</v>
      </c>
      <c r="G36" s="4">
        <v>26293</v>
      </c>
      <c r="H36" s="67">
        <v>36574</v>
      </c>
      <c r="I36" s="4">
        <v>26471</v>
      </c>
      <c r="J36" s="66">
        <v>36727</v>
      </c>
      <c r="K36" s="4">
        <v>26522</v>
      </c>
      <c r="L36" s="4">
        <v>26269</v>
      </c>
      <c r="M36" s="4">
        <v>22391</v>
      </c>
      <c r="N36" s="4">
        <v>16827</v>
      </c>
      <c r="O36" s="4">
        <v>22196</v>
      </c>
      <c r="P36" s="4">
        <v>29356</v>
      </c>
      <c r="Q36" s="4">
        <v>18616</v>
      </c>
      <c r="R36" s="4">
        <v>16468</v>
      </c>
      <c r="S36" s="4">
        <v>22196</v>
      </c>
      <c r="T36" s="4">
        <v>11848</v>
      </c>
      <c r="U36" s="4">
        <v>14224</v>
      </c>
      <c r="V36" s="4">
        <v>24182</v>
      </c>
      <c r="W36" s="4">
        <v>23707</v>
      </c>
      <c r="X36" s="4">
        <v>12283</v>
      </c>
      <c r="Y36" s="4">
        <v>8592</v>
      </c>
      <c r="Z36" s="4">
        <v>15036</v>
      </c>
      <c r="AA36" s="4">
        <v>8592</v>
      </c>
    </row>
    <row r="37" spans="1:27" ht="16.899999999999999" hidden="1" customHeight="1" x14ac:dyDescent="0.3">
      <c r="A37" s="3" t="s">
        <v>57</v>
      </c>
      <c r="B37" s="3" t="s">
        <v>422</v>
      </c>
      <c r="C37" s="4">
        <v>25408</v>
      </c>
      <c r="D37" s="4">
        <v>25556</v>
      </c>
      <c r="E37" s="4">
        <v>25408</v>
      </c>
      <c r="F37" s="4">
        <v>26707</v>
      </c>
      <c r="G37" s="66">
        <v>39310</v>
      </c>
      <c r="H37" s="4">
        <v>26053</v>
      </c>
      <c r="I37" s="4">
        <v>26053</v>
      </c>
      <c r="J37" s="4">
        <v>26327</v>
      </c>
      <c r="K37" s="4">
        <v>27241</v>
      </c>
      <c r="L37" s="4">
        <v>27241</v>
      </c>
      <c r="M37" s="4">
        <v>23333</v>
      </c>
      <c r="N37" s="4">
        <v>16667</v>
      </c>
      <c r="O37" s="4">
        <v>24476</v>
      </c>
      <c r="P37" s="4">
        <v>21944</v>
      </c>
      <c r="Q37" s="4">
        <v>21944</v>
      </c>
      <c r="R37" s="4">
        <v>17724</v>
      </c>
      <c r="S37" s="66">
        <v>40512</v>
      </c>
      <c r="T37" s="4">
        <v>14054</v>
      </c>
      <c r="U37" s="4">
        <v>16792</v>
      </c>
      <c r="V37" s="4">
        <v>24667</v>
      </c>
      <c r="W37" s="4">
        <v>19556</v>
      </c>
      <c r="X37" s="4">
        <v>14512</v>
      </c>
      <c r="Y37" s="4">
        <v>7596</v>
      </c>
      <c r="Z37" s="4">
        <v>7596</v>
      </c>
      <c r="AA37" s="4">
        <v>15192</v>
      </c>
    </row>
    <row r="38" spans="1:27" hidden="1" x14ac:dyDescent="0.3">
      <c r="A38" s="3" t="s">
        <v>57</v>
      </c>
      <c r="B38" s="3" t="s">
        <v>440</v>
      </c>
      <c r="C38" s="4">
        <v>11412</v>
      </c>
      <c r="D38" s="4">
        <v>11412</v>
      </c>
      <c r="E38" s="4">
        <v>11222</v>
      </c>
      <c r="F38" s="4">
        <v>10917</v>
      </c>
      <c r="G38" s="4">
        <v>10667</v>
      </c>
      <c r="H38" s="4">
        <v>11288</v>
      </c>
      <c r="I38" s="4">
        <v>11482</v>
      </c>
      <c r="J38" s="4">
        <v>11625</v>
      </c>
      <c r="K38" s="4">
        <v>11200</v>
      </c>
      <c r="L38" s="4">
        <v>11333</v>
      </c>
      <c r="M38" s="4">
        <v>4975</v>
      </c>
      <c r="N38" s="4">
        <v>4150</v>
      </c>
      <c r="O38" s="4">
        <v>2656</v>
      </c>
      <c r="P38" s="4">
        <v>38512</v>
      </c>
      <c r="Q38" s="4">
        <v>38512</v>
      </c>
      <c r="R38" s="4">
        <v>2656</v>
      </c>
      <c r="S38" s="4">
        <v>2656</v>
      </c>
      <c r="T38" s="4">
        <v>18800</v>
      </c>
      <c r="U38" s="66">
        <v>26600</v>
      </c>
      <c r="V38" s="4">
        <v>4600</v>
      </c>
      <c r="W38" s="4">
        <v>3980</v>
      </c>
      <c r="X38" s="66">
        <v>19300</v>
      </c>
      <c r="Y38" s="4">
        <v>2656</v>
      </c>
      <c r="Z38" s="4">
        <v>2656</v>
      </c>
      <c r="AA38" s="4">
        <v>2656</v>
      </c>
    </row>
    <row r="39" spans="1:27" hidden="1" x14ac:dyDescent="0.3">
      <c r="A39" s="3" t="s">
        <v>57</v>
      </c>
      <c r="B39" s="3" t="s">
        <v>429</v>
      </c>
      <c r="C39" s="66">
        <v>37791</v>
      </c>
      <c r="D39" s="4">
        <v>25574</v>
      </c>
      <c r="E39" s="66">
        <v>36983</v>
      </c>
      <c r="F39" s="4">
        <v>27027</v>
      </c>
      <c r="G39" s="4">
        <v>26892</v>
      </c>
      <c r="H39" s="4">
        <v>26207</v>
      </c>
      <c r="I39" s="4">
        <v>26750</v>
      </c>
      <c r="J39" s="4">
        <v>26630</v>
      </c>
      <c r="K39" s="4">
        <v>26750</v>
      </c>
      <c r="L39" s="66">
        <v>37250</v>
      </c>
      <c r="M39" s="4">
        <v>28500</v>
      </c>
      <c r="N39" s="4">
        <v>16929</v>
      </c>
      <c r="O39" s="4">
        <v>23548</v>
      </c>
      <c r="P39" s="4">
        <v>21112</v>
      </c>
      <c r="Q39" s="4">
        <v>30856</v>
      </c>
      <c r="R39" s="4">
        <v>18676</v>
      </c>
      <c r="S39" s="4">
        <v>25172</v>
      </c>
      <c r="T39" s="4">
        <v>13365</v>
      </c>
      <c r="U39" s="4">
        <v>16045</v>
      </c>
      <c r="V39" s="4">
        <v>24118</v>
      </c>
      <c r="W39" s="4">
        <v>21351</v>
      </c>
      <c r="X39" s="4">
        <v>13750</v>
      </c>
      <c r="Y39" s="4">
        <v>15428</v>
      </c>
      <c r="Z39" s="4">
        <v>7308</v>
      </c>
      <c r="AA39" s="4">
        <v>7308</v>
      </c>
    </row>
    <row r="40" spans="1:27" hidden="1" x14ac:dyDescent="0.3">
      <c r="A40" s="3" t="s">
        <v>57</v>
      </c>
      <c r="B40" s="3" t="s">
        <v>425</v>
      </c>
      <c r="C40" s="4">
        <v>26136</v>
      </c>
      <c r="D40" s="4">
        <v>25741</v>
      </c>
      <c r="E40" s="4">
        <v>25593</v>
      </c>
      <c r="F40" s="4">
        <v>26293</v>
      </c>
      <c r="G40" s="4">
        <v>26627</v>
      </c>
      <c r="H40" s="66">
        <v>35922</v>
      </c>
      <c r="I40" s="4">
        <v>26795</v>
      </c>
      <c r="J40" s="4">
        <v>26627</v>
      </c>
      <c r="K40" s="4">
        <v>26627</v>
      </c>
      <c r="L40" s="66">
        <v>36250</v>
      </c>
      <c r="M40" s="4">
        <v>22614</v>
      </c>
      <c r="N40" s="4">
        <v>18056</v>
      </c>
      <c r="O40" s="4">
        <v>22968</v>
      </c>
      <c r="P40" s="4">
        <v>20592</v>
      </c>
      <c r="Q40" s="4">
        <v>20592</v>
      </c>
      <c r="R40" s="4">
        <v>24552</v>
      </c>
      <c r="S40" s="4">
        <v>24552</v>
      </c>
      <c r="T40" s="4">
        <v>13118</v>
      </c>
      <c r="U40" s="4">
        <v>16026</v>
      </c>
      <c r="V40" s="4">
        <v>25542</v>
      </c>
      <c r="W40" s="4">
        <v>20508</v>
      </c>
      <c r="X40" s="4">
        <v>13305</v>
      </c>
      <c r="Y40" s="4">
        <v>7128</v>
      </c>
      <c r="Z40" s="4">
        <v>7128</v>
      </c>
      <c r="AA40" s="4">
        <v>7128</v>
      </c>
    </row>
    <row r="41" spans="1:27" hidden="1" x14ac:dyDescent="0.3">
      <c r="A41" s="3" t="s">
        <v>57</v>
      </c>
      <c r="B41" s="3" t="s">
        <v>436</v>
      </c>
      <c r="C41" s="4">
        <v>26250</v>
      </c>
      <c r="D41" s="4">
        <v>23832</v>
      </c>
      <c r="E41" s="4">
        <v>26250</v>
      </c>
      <c r="F41" s="4">
        <v>26591</v>
      </c>
      <c r="G41" s="4">
        <v>26429</v>
      </c>
      <c r="H41" s="66">
        <v>36574</v>
      </c>
      <c r="I41" s="4">
        <v>26452</v>
      </c>
      <c r="J41" s="4">
        <v>26849</v>
      </c>
      <c r="K41" s="4">
        <v>26667</v>
      </c>
      <c r="L41" s="4">
        <v>26296</v>
      </c>
      <c r="M41" s="4">
        <v>23011</v>
      </c>
      <c r="N41" s="4">
        <v>17097</v>
      </c>
      <c r="O41" s="4">
        <v>23432</v>
      </c>
      <c r="P41" s="4">
        <v>21008</v>
      </c>
      <c r="Q41" s="4">
        <v>21008</v>
      </c>
      <c r="R41" s="4">
        <v>25048</v>
      </c>
      <c r="S41" s="4">
        <v>25048</v>
      </c>
      <c r="T41" s="4">
        <v>13409</v>
      </c>
      <c r="U41" s="4">
        <v>16237</v>
      </c>
      <c r="V41" s="4">
        <v>23495</v>
      </c>
      <c r="W41" s="4">
        <v>21282</v>
      </c>
      <c r="X41" s="4">
        <v>13974</v>
      </c>
      <c r="Y41" s="4">
        <v>7272</v>
      </c>
      <c r="Z41" s="4">
        <v>7272</v>
      </c>
      <c r="AA41" s="4">
        <v>7272</v>
      </c>
    </row>
    <row r="42" spans="1:27" hidden="1" x14ac:dyDescent="0.3">
      <c r="A42" s="3" t="s">
        <v>57</v>
      </c>
      <c r="B42" s="3" t="s">
        <v>430</v>
      </c>
      <c r="C42" s="4">
        <v>26140</v>
      </c>
      <c r="D42" s="4">
        <v>26400</v>
      </c>
      <c r="E42" s="4">
        <v>26140</v>
      </c>
      <c r="F42" s="66">
        <v>37826</v>
      </c>
      <c r="G42" s="4">
        <v>27468</v>
      </c>
      <c r="H42" s="4">
        <v>26724</v>
      </c>
      <c r="I42" s="4">
        <v>27204</v>
      </c>
      <c r="J42" s="4">
        <v>26700</v>
      </c>
      <c r="K42" s="66">
        <v>37478</v>
      </c>
      <c r="L42" s="4">
        <v>27326</v>
      </c>
      <c r="M42" s="4">
        <v>27544</v>
      </c>
      <c r="N42" s="4">
        <v>17664</v>
      </c>
      <c r="O42" s="4">
        <v>22540</v>
      </c>
      <c r="P42" s="4">
        <v>20580</v>
      </c>
      <c r="Q42" s="4">
        <v>20580</v>
      </c>
      <c r="R42" s="4">
        <v>17640</v>
      </c>
      <c r="S42" s="4">
        <v>25480</v>
      </c>
      <c r="T42" s="4">
        <v>13700</v>
      </c>
      <c r="U42" s="4">
        <v>16962</v>
      </c>
      <c r="V42" s="66">
        <v>25698</v>
      </c>
      <c r="W42" s="4">
        <v>22674</v>
      </c>
      <c r="X42" s="4">
        <v>14738</v>
      </c>
      <c r="Y42" s="4">
        <v>8820</v>
      </c>
      <c r="Z42" s="4">
        <v>8820</v>
      </c>
      <c r="AA42" s="4">
        <v>8820</v>
      </c>
    </row>
    <row r="43" spans="1:27" hidden="1" x14ac:dyDescent="0.3">
      <c r="A43" s="3" t="s">
        <v>57</v>
      </c>
      <c r="B43" s="3" t="s">
        <v>435</v>
      </c>
      <c r="C43" s="4">
        <v>26923</v>
      </c>
      <c r="D43" s="4">
        <v>27969</v>
      </c>
      <c r="E43" s="4">
        <v>26422</v>
      </c>
      <c r="F43" s="4">
        <v>27253</v>
      </c>
      <c r="G43" s="66">
        <v>38286</v>
      </c>
      <c r="H43" s="4">
        <v>27500</v>
      </c>
      <c r="I43" s="4">
        <v>27966</v>
      </c>
      <c r="J43" s="4">
        <v>27000</v>
      </c>
      <c r="K43" s="4">
        <v>26780</v>
      </c>
      <c r="L43" s="66">
        <v>37700</v>
      </c>
      <c r="M43" s="4">
        <v>23200</v>
      </c>
      <c r="N43" s="4">
        <v>21094</v>
      </c>
      <c r="O43" s="4">
        <v>24380</v>
      </c>
      <c r="P43" s="4">
        <v>22260</v>
      </c>
      <c r="Q43" s="4">
        <v>22260</v>
      </c>
      <c r="R43" s="4">
        <v>19080</v>
      </c>
      <c r="S43" s="4">
        <v>25440</v>
      </c>
      <c r="T43" s="4">
        <v>13800</v>
      </c>
      <c r="U43" s="4">
        <v>16471</v>
      </c>
      <c r="V43" s="4">
        <v>18242</v>
      </c>
      <c r="W43" s="4">
        <v>11560</v>
      </c>
      <c r="X43" s="4">
        <v>14220</v>
      </c>
      <c r="Y43" s="4">
        <v>7420</v>
      </c>
      <c r="Z43" s="4">
        <v>7420</v>
      </c>
      <c r="AA43" s="4">
        <v>7420</v>
      </c>
    </row>
    <row r="44" spans="1:27" hidden="1" x14ac:dyDescent="0.3">
      <c r="A44" s="3" t="s">
        <v>57</v>
      </c>
      <c r="B44" s="3" t="s">
        <v>426</v>
      </c>
      <c r="C44" s="4">
        <v>26364</v>
      </c>
      <c r="D44" s="66">
        <v>35508</v>
      </c>
      <c r="E44" s="4">
        <v>25943</v>
      </c>
      <c r="F44" s="4">
        <v>27286</v>
      </c>
      <c r="G44" s="4">
        <v>26452</v>
      </c>
      <c r="H44" s="4">
        <v>26596</v>
      </c>
      <c r="I44" s="4">
        <v>27105</v>
      </c>
      <c r="J44" s="4">
        <v>27000</v>
      </c>
      <c r="K44" s="4">
        <v>26518</v>
      </c>
      <c r="L44" s="4">
        <v>26951</v>
      </c>
      <c r="M44" s="4">
        <v>23585</v>
      </c>
      <c r="N44" s="4">
        <v>16702</v>
      </c>
      <c r="O44" s="4">
        <v>34276</v>
      </c>
      <c r="P44" s="4">
        <v>21736</v>
      </c>
      <c r="Q44" s="4">
        <v>21736</v>
      </c>
      <c r="R44" s="4">
        <v>19228</v>
      </c>
      <c r="S44" s="4">
        <v>25916</v>
      </c>
      <c r="T44" s="4">
        <v>13947</v>
      </c>
      <c r="U44" s="4">
        <v>16818</v>
      </c>
      <c r="V44" s="4">
        <v>24512</v>
      </c>
      <c r="W44" s="4">
        <v>21700</v>
      </c>
      <c r="X44" s="4">
        <v>14318</v>
      </c>
      <c r="Y44" s="4">
        <v>7524</v>
      </c>
      <c r="Z44" s="4">
        <v>7524</v>
      </c>
      <c r="AA44" s="4">
        <v>7524</v>
      </c>
    </row>
    <row r="45" spans="1:27" hidden="1" x14ac:dyDescent="0.3">
      <c r="A45" s="3" t="s">
        <v>57</v>
      </c>
      <c r="B45" s="3" t="s">
        <v>437</v>
      </c>
      <c r="C45" s="66">
        <v>35000</v>
      </c>
      <c r="D45" s="4">
        <v>26064</v>
      </c>
      <c r="E45" s="4">
        <v>25593</v>
      </c>
      <c r="F45" s="4">
        <v>27105</v>
      </c>
      <c r="G45" s="4">
        <v>26103</v>
      </c>
      <c r="H45" s="4">
        <v>26300</v>
      </c>
      <c r="I45" s="4">
        <v>26596</v>
      </c>
      <c r="J45" s="4">
        <v>28000</v>
      </c>
      <c r="K45" s="66">
        <v>35455</v>
      </c>
      <c r="L45" s="66">
        <v>35089</v>
      </c>
      <c r="M45" s="4">
        <v>22100</v>
      </c>
      <c r="N45" s="4">
        <v>16964</v>
      </c>
      <c r="O45" s="4">
        <v>23276</v>
      </c>
      <c r="P45" s="4">
        <v>21252</v>
      </c>
      <c r="Q45" s="4">
        <v>30360</v>
      </c>
      <c r="R45" s="4">
        <v>18216</v>
      </c>
      <c r="S45" s="4">
        <v>26312</v>
      </c>
      <c r="T45" s="4">
        <v>14149</v>
      </c>
      <c r="U45" s="4">
        <v>17234</v>
      </c>
      <c r="V45" s="4">
        <v>25319</v>
      </c>
      <c r="W45" s="4">
        <v>23136</v>
      </c>
      <c r="X45" s="4">
        <v>14700</v>
      </c>
      <c r="Y45" s="4">
        <v>7084</v>
      </c>
      <c r="Z45" s="4">
        <v>7084</v>
      </c>
      <c r="AA45" s="4">
        <v>15180</v>
      </c>
    </row>
    <row r="46" spans="1:27" hidden="1" x14ac:dyDescent="0.3">
      <c r="A46" s="3" t="s">
        <v>57</v>
      </c>
      <c r="B46" s="3" t="s">
        <v>433</v>
      </c>
      <c r="C46" s="4">
        <v>31837</v>
      </c>
      <c r="D46" s="4">
        <v>26786</v>
      </c>
      <c r="E46" s="4">
        <v>25165</v>
      </c>
      <c r="F46" s="4">
        <v>26786</v>
      </c>
      <c r="G46" s="4">
        <v>26593</v>
      </c>
      <c r="H46" s="4">
        <v>26286</v>
      </c>
      <c r="I46" s="67">
        <v>37262</v>
      </c>
      <c r="J46" s="67">
        <v>37041</v>
      </c>
      <c r="K46" s="4">
        <v>26429</v>
      </c>
      <c r="L46" s="4">
        <v>26165</v>
      </c>
      <c r="M46" s="4">
        <v>21587</v>
      </c>
      <c r="N46" s="4">
        <v>17143</v>
      </c>
      <c r="O46" s="4">
        <v>23712</v>
      </c>
      <c r="P46" s="4">
        <v>19152</v>
      </c>
      <c r="Q46" s="4">
        <v>19152</v>
      </c>
      <c r="R46" s="4">
        <v>19152</v>
      </c>
      <c r="S46" s="4">
        <v>23712</v>
      </c>
      <c r="T46" s="4">
        <v>12857</v>
      </c>
      <c r="U46" s="4">
        <v>15604</v>
      </c>
      <c r="V46" s="4">
        <v>24945</v>
      </c>
      <c r="W46" s="4">
        <v>21587</v>
      </c>
      <c r="X46" s="4">
        <v>13297</v>
      </c>
      <c r="Y46" s="4">
        <v>8208</v>
      </c>
      <c r="Z46" s="4">
        <v>8208</v>
      </c>
      <c r="AA46" s="4">
        <v>8208</v>
      </c>
    </row>
    <row r="47" spans="1:27" hidden="1" x14ac:dyDescent="0.3">
      <c r="A47" s="3" t="s">
        <v>57</v>
      </c>
      <c r="B47" s="3" t="s">
        <v>434</v>
      </c>
      <c r="C47" s="4">
        <v>27763</v>
      </c>
      <c r="D47" s="66">
        <v>37683</v>
      </c>
      <c r="E47" s="4">
        <v>26447</v>
      </c>
      <c r="F47" s="4">
        <v>27763</v>
      </c>
      <c r="G47" s="4">
        <v>27075</v>
      </c>
      <c r="H47" s="4">
        <v>27000</v>
      </c>
      <c r="I47" s="66">
        <v>37857</v>
      </c>
      <c r="J47" s="4">
        <v>27234</v>
      </c>
      <c r="K47" s="4">
        <v>27054</v>
      </c>
      <c r="L47" s="4">
        <v>27234</v>
      </c>
      <c r="M47" s="4">
        <v>22500</v>
      </c>
      <c r="N47" s="4">
        <v>17045</v>
      </c>
      <c r="O47" s="4">
        <v>24336</v>
      </c>
      <c r="P47" s="4">
        <v>19656</v>
      </c>
      <c r="Q47" s="4">
        <v>19656</v>
      </c>
      <c r="R47" s="4">
        <v>19656</v>
      </c>
      <c r="S47" s="4">
        <v>24336</v>
      </c>
      <c r="T47" s="4">
        <v>13171</v>
      </c>
      <c r="U47" s="4">
        <v>16184</v>
      </c>
      <c r="V47" s="4">
        <v>24400</v>
      </c>
      <c r="W47" s="4">
        <v>21842</v>
      </c>
      <c r="X47" s="4">
        <v>13816</v>
      </c>
      <c r="Y47" s="4">
        <v>8424</v>
      </c>
      <c r="Z47" s="4">
        <v>8424</v>
      </c>
      <c r="AA47" s="4">
        <v>8424</v>
      </c>
    </row>
    <row r="48" spans="1:27" hidden="1" x14ac:dyDescent="0.3">
      <c r="A48" s="3" t="s">
        <v>57</v>
      </c>
      <c r="B48" s="3" t="s">
        <v>423</v>
      </c>
      <c r="C48" s="4">
        <v>26932</v>
      </c>
      <c r="D48" s="4">
        <v>26905</v>
      </c>
      <c r="E48" s="4">
        <v>25096</v>
      </c>
      <c r="F48" s="66">
        <v>37155</v>
      </c>
      <c r="G48" s="4">
        <v>26466</v>
      </c>
      <c r="H48" s="4">
        <v>26522</v>
      </c>
      <c r="I48" s="4">
        <v>26635</v>
      </c>
      <c r="J48" s="4">
        <v>26875</v>
      </c>
      <c r="K48" s="4">
        <v>26818</v>
      </c>
      <c r="L48" s="4">
        <v>26905</v>
      </c>
      <c r="M48" s="4">
        <v>23100</v>
      </c>
      <c r="N48" s="4">
        <v>16129</v>
      </c>
      <c r="O48" s="4">
        <v>23664</v>
      </c>
      <c r="P48" s="4">
        <v>21216</v>
      </c>
      <c r="Q48" s="4">
        <v>21216</v>
      </c>
      <c r="R48" s="4">
        <v>18768</v>
      </c>
      <c r="S48" s="66">
        <v>41616</v>
      </c>
      <c r="T48" s="4">
        <v>13571</v>
      </c>
      <c r="U48" s="4">
        <v>16207</v>
      </c>
      <c r="V48" s="4">
        <v>23700</v>
      </c>
      <c r="W48" s="4">
        <v>21200</v>
      </c>
      <c r="X48" s="4">
        <v>13977</v>
      </c>
      <c r="Y48" s="4">
        <v>7344</v>
      </c>
      <c r="Z48" s="4">
        <v>7344</v>
      </c>
      <c r="AA48" s="4">
        <v>7344</v>
      </c>
    </row>
    <row r="49" spans="1:27" hidden="1" x14ac:dyDescent="0.3">
      <c r="A49" s="3" t="s">
        <v>57</v>
      </c>
      <c r="B49" s="3" t="s">
        <v>431</v>
      </c>
      <c r="C49" s="4">
        <v>26000</v>
      </c>
      <c r="D49" s="4">
        <v>26222</v>
      </c>
      <c r="E49" s="66">
        <v>37091</v>
      </c>
      <c r="F49" s="4">
        <v>26737</v>
      </c>
      <c r="G49" s="4">
        <v>26632</v>
      </c>
      <c r="H49" s="4">
        <v>26556</v>
      </c>
      <c r="I49" s="66">
        <v>37333</v>
      </c>
      <c r="J49" s="66">
        <v>37048</v>
      </c>
      <c r="K49" s="66">
        <v>37333</v>
      </c>
      <c r="L49" s="4">
        <v>26308</v>
      </c>
      <c r="M49" s="4">
        <v>22000</v>
      </c>
      <c r="N49" s="4">
        <v>18353</v>
      </c>
      <c r="O49" s="4">
        <v>35724</v>
      </c>
      <c r="P49" s="4">
        <v>19236</v>
      </c>
      <c r="Q49" s="4">
        <v>19236</v>
      </c>
      <c r="R49" s="4">
        <v>19236</v>
      </c>
      <c r="S49" s="4">
        <v>23816</v>
      </c>
      <c r="T49" s="4">
        <v>13000</v>
      </c>
      <c r="U49" s="4">
        <v>15579</v>
      </c>
      <c r="V49" s="4">
        <v>24000</v>
      </c>
      <c r="W49" s="4">
        <v>20786</v>
      </c>
      <c r="X49" s="4">
        <v>13238</v>
      </c>
      <c r="Y49" s="4">
        <v>8244</v>
      </c>
      <c r="Z49" s="4">
        <v>8244</v>
      </c>
      <c r="AA49" s="4">
        <v>8244</v>
      </c>
    </row>
    <row r="50" spans="1:27" hidden="1" x14ac:dyDescent="0.3">
      <c r="A50" s="3" t="s">
        <v>57</v>
      </c>
      <c r="B50" s="3" t="s">
        <v>432</v>
      </c>
      <c r="C50" s="4">
        <v>26765</v>
      </c>
      <c r="D50" s="4">
        <v>26762</v>
      </c>
      <c r="E50" s="4">
        <v>25361</v>
      </c>
      <c r="F50" s="4">
        <v>26869</v>
      </c>
      <c r="G50" s="4">
        <v>26636</v>
      </c>
      <c r="H50" s="4">
        <v>26563</v>
      </c>
      <c r="I50" s="4">
        <v>26667</v>
      </c>
      <c r="J50" s="4">
        <v>26737</v>
      </c>
      <c r="K50" s="66">
        <v>38600</v>
      </c>
      <c r="L50" s="4">
        <v>26636</v>
      </c>
      <c r="M50" s="4">
        <v>21981</v>
      </c>
      <c r="N50" s="4">
        <v>18302</v>
      </c>
      <c r="O50" s="4">
        <v>23920</v>
      </c>
      <c r="P50" s="4">
        <v>19320</v>
      </c>
      <c r="Q50" s="4">
        <v>19320</v>
      </c>
      <c r="R50" s="4">
        <v>19320</v>
      </c>
      <c r="S50" s="4">
        <v>23920</v>
      </c>
      <c r="T50" s="4">
        <v>12857</v>
      </c>
      <c r="U50" s="4">
        <v>15670</v>
      </c>
      <c r="V50" s="4">
        <v>24021</v>
      </c>
      <c r="W50" s="4">
        <v>21158</v>
      </c>
      <c r="X50" s="4">
        <v>13368</v>
      </c>
      <c r="Y50" s="4">
        <v>8280</v>
      </c>
      <c r="Z50" s="4">
        <v>8280</v>
      </c>
      <c r="AA50" s="4">
        <v>8280</v>
      </c>
    </row>
    <row r="51" spans="1:27" hidden="1" x14ac:dyDescent="0.3">
      <c r="A51" s="202" t="s">
        <v>57</v>
      </c>
      <c r="B51" s="202" t="s">
        <v>427</v>
      </c>
      <c r="C51" s="203">
        <v>26863</v>
      </c>
      <c r="D51" s="203">
        <v>27000</v>
      </c>
      <c r="E51" s="204">
        <v>34216</v>
      </c>
      <c r="F51" s="203">
        <v>26923</v>
      </c>
      <c r="G51" s="203">
        <v>26875</v>
      </c>
      <c r="H51" s="204">
        <v>37000</v>
      </c>
      <c r="I51" s="203">
        <v>26837</v>
      </c>
      <c r="J51" s="204">
        <v>37200</v>
      </c>
      <c r="K51" s="203">
        <v>26900</v>
      </c>
      <c r="L51" s="203">
        <v>26759</v>
      </c>
      <c r="M51" s="203">
        <v>21339</v>
      </c>
      <c r="N51" s="203">
        <v>16957</v>
      </c>
      <c r="O51" s="203">
        <v>23436</v>
      </c>
      <c r="P51" s="203">
        <v>19656</v>
      </c>
      <c r="Q51" s="203">
        <v>19656</v>
      </c>
      <c r="R51" s="203">
        <v>17388</v>
      </c>
      <c r="S51" s="203">
        <v>23436</v>
      </c>
      <c r="T51" s="203">
        <v>16250</v>
      </c>
      <c r="U51" s="203">
        <v>19688</v>
      </c>
      <c r="V51" s="203">
        <v>24123</v>
      </c>
      <c r="W51" s="203">
        <v>19615</v>
      </c>
      <c r="X51" s="203">
        <v>16633</v>
      </c>
      <c r="Y51" s="203">
        <v>9072</v>
      </c>
      <c r="Z51" s="203">
        <v>9072</v>
      </c>
      <c r="AA51" s="203">
        <v>9072</v>
      </c>
    </row>
    <row r="52" spans="1:27" hidden="1" x14ac:dyDescent="0.3">
      <c r="A52" s="3" t="s">
        <v>81</v>
      </c>
      <c r="B52" s="3" t="s">
        <v>457</v>
      </c>
      <c r="C52" s="68">
        <v>29587</v>
      </c>
      <c r="D52" s="69">
        <v>38817</v>
      </c>
      <c r="E52" s="68">
        <v>26364</v>
      </c>
      <c r="F52" s="68">
        <v>30417</v>
      </c>
      <c r="G52" s="69">
        <v>39167</v>
      </c>
      <c r="H52" s="68">
        <v>29873</v>
      </c>
      <c r="I52" s="68">
        <v>29561</v>
      </c>
      <c r="J52" s="68">
        <v>29626</v>
      </c>
      <c r="K52" s="68">
        <v>0</v>
      </c>
      <c r="L52" s="68">
        <v>0</v>
      </c>
      <c r="M52" s="68">
        <v>0</v>
      </c>
      <c r="N52" s="68">
        <v>21300</v>
      </c>
      <c r="O52" s="68">
        <v>34272</v>
      </c>
      <c r="P52" s="68">
        <v>0</v>
      </c>
      <c r="Q52" s="68">
        <v>0</v>
      </c>
      <c r="R52" s="68">
        <v>0</v>
      </c>
      <c r="S52" s="68">
        <v>27608</v>
      </c>
      <c r="T52" s="68">
        <v>12326</v>
      </c>
      <c r="U52" s="68">
        <v>15417</v>
      </c>
      <c r="V52" s="68">
        <v>24946</v>
      </c>
      <c r="W52" s="68">
        <v>21869</v>
      </c>
      <c r="X52" s="68">
        <v>12828</v>
      </c>
      <c r="Y52" s="68">
        <v>7616</v>
      </c>
      <c r="Z52" s="68">
        <v>0</v>
      </c>
      <c r="AA52" s="68">
        <v>0</v>
      </c>
    </row>
    <row r="53" spans="1:27" hidden="1" x14ac:dyDescent="0.3">
      <c r="A53" s="3" t="s">
        <v>81</v>
      </c>
      <c r="B53" s="3" t="s">
        <v>458</v>
      </c>
      <c r="C53" s="68">
        <v>28085</v>
      </c>
      <c r="D53" s="68">
        <v>28085</v>
      </c>
      <c r="E53" s="68">
        <v>25566</v>
      </c>
      <c r="F53" s="68">
        <v>27925</v>
      </c>
      <c r="G53" s="68">
        <v>28171</v>
      </c>
      <c r="H53" s="68">
        <v>27800</v>
      </c>
      <c r="I53" s="69">
        <v>38816</v>
      </c>
      <c r="J53" s="68">
        <v>27979</v>
      </c>
      <c r="K53" s="68">
        <v>28068</v>
      </c>
      <c r="L53" s="68">
        <v>28171</v>
      </c>
      <c r="M53" s="68">
        <v>22700</v>
      </c>
      <c r="N53" s="68">
        <v>20286</v>
      </c>
      <c r="O53" s="68">
        <v>33488</v>
      </c>
      <c r="P53" s="68">
        <v>18928</v>
      </c>
      <c r="Q53" s="68">
        <v>18928</v>
      </c>
      <c r="R53" s="68">
        <v>16744</v>
      </c>
      <c r="S53" s="68">
        <v>26208</v>
      </c>
      <c r="T53" s="68">
        <v>12026</v>
      </c>
      <c r="U53" s="68">
        <v>14407</v>
      </c>
      <c r="V53" s="68">
        <v>23302</v>
      </c>
      <c r="W53" s="68">
        <v>21429</v>
      </c>
      <c r="X53" s="68">
        <v>12400</v>
      </c>
      <c r="Y53" s="68">
        <v>8736</v>
      </c>
      <c r="Z53" s="68">
        <v>15288</v>
      </c>
      <c r="AA53" s="68">
        <v>8736</v>
      </c>
    </row>
    <row r="54" spans="1:27" ht="16.899999999999999" hidden="1" customHeight="1" x14ac:dyDescent="0.3">
      <c r="A54" s="3" t="s">
        <v>81</v>
      </c>
      <c r="B54" s="3" t="s">
        <v>459</v>
      </c>
      <c r="C54" s="69">
        <v>38100</v>
      </c>
      <c r="D54" s="69">
        <v>38081</v>
      </c>
      <c r="E54" s="68">
        <v>25333</v>
      </c>
      <c r="F54" s="68">
        <v>28000</v>
      </c>
      <c r="G54" s="68">
        <v>27619</v>
      </c>
      <c r="H54" s="68">
        <v>27391</v>
      </c>
      <c r="I54" s="68">
        <v>27875</v>
      </c>
      <c r="J54" s="68">
        <v>27385</v>
      </c>
      <c r="K54" s="68">
        <v>0</v>
      </c>
      <c r="L54" s="68">
        <v>0</v>
      </c>
      <c r="M54" s="68">
        <v>0</v>
      </c>
      <c r="N54" s="68">
        <v>19556</v>
      </c>
      <c r="O54" s="68">
        <v>33120</v>
      </c>
      <c r="P54" s="68">
        <v>0</v>
      </c>
      <c r="Q54" s="68">
        <v>0</v>
      </c>
      <c r="R54" s="68">
        <v>0</v>
      </c>
      <c r="S54" s="68">
        <v>25920</v>
      </c>
      <c r="T54" s="68">
        <v>11875</v>
      </c>
      <c r="U54" s="68">
        <v>14667</v>
      </c>
      <c r="V54" s="68">
        <v>23250</v>
      </c>
      <c r="W54" s="68">
        <v>21059</v>
      </c>
      <c r="X54" s="68">
        <v>12200</v>
      </c>
      <c r="Y54" s="68">
        <v>8640</v>
      </c>
      <c r="Z54" s="68">
        <v>0</v>
      </c>
      <c r="AA54" s="68">
        <v>15120</v>
      </c>
    </row>
    <row r="55" spans="1:27" hidden="1" x14ac:dyDescent="0.3">
      <c r="A55" s="3" t="s">
        <v>81</v>
      </c>
      <c r="B55" s="3" t="s">
        <v>460</v>
      </c>
      <c r="C55" s="68">
        <v>30326</v>
      </c>
      <c r="D55" s="68">
        <v>30349</v>
      </c>
      <c r="E55" s="68">
        <v>27596</v>
      </c>
      <c r="F55" s="68">
        <v>30326</v>
      </c>
      <c r="G55" s="68">
        <v>30233</v>
      </c>
      <c r="H55" s="68">
        <v>30000</v>
      </c>
      <c r="I55" s="69">
        <v>38721</v>
      </c>
      <c r="J55" s="68">
        <v>30102</v>
      </c>
      <c r="K55" s="68">
        <v>30217</v>
      </c>
      <c r="L55" s="68">
        <v>30375</v>
      </c>
      <c r="M55" s="208">
        <v>28224</v>
      </c>
      <c r="N55" s="68">
        <v>17250</v>
      </c>
      <c r="O55" s="68">
        <v>24304</v>
      </c>
      <c r="P55" s="68">
        <v>20384</v>
      </c>
      <c r="Q55" s="68">
        <v>20384</v>
      </c>
      <c r="R55" s="68">
        <v>18032</v>
      </c>
      <c r="S55" s="68">
        <v>28224</v>
      </c>
      <c r="T55" s="68">
        <v>12818</v>
      </c>
      <c r="U55" s="68">
        <v>15547</v>
      </c>
      <c r="V55" s="68">
        <v>25000</v>
      </c>
      <c r="W55" s="68">
        <v>22907</v>
      </c>
      <c r="X55" s="68">
        <v>13273</v>
      </c>
      <c r="Y55" s="68">
        <v>14896</v>
      </c>
      <c r="Z55" s="68">
        <v>14896</v>
      </c>
      <c r="AA55" s="68">
        <v>9408</v>
      </c>
    </row>
    <row r="56" spans="1:27" hidden="1" x14ac:dyDescent="0.3">
      <c r="A56" s="3" t="s">
        <v>81</v>
      </c>
      <c r="B56" s="3" t="s">
        <v>461</v>
      </c>
      <c r="C56" s="68">
        <v>28125</v>
      </c>
      <c r="D56" s="68">
        <v>27909</v>
      </c>
      <c r="E56" s="68">
        <v>25636</v>
      </c>
      <c r="F56" s="68">
        <v>27840</v>
      </c>
      <c r="G56" s="68">
        <v>28118</v>
      </c>
      <c r="H56" s="68">
        <v>28133</v>
      </c>
      <c r="I56" s="68">
        <v>27905</v>
      </c>
      <c r="J56" s="68">
        <v>38400</v>
      </c>
      <c r="K56" s="68">
        <v>28111</v>
      </c>
      <c r="L56" s="68">
        <v>328000</v>
      </c>
      <c r="M56" s="208">
        <v>29848</v>
      </c>
      <c r="N56" s="68">
        <v>17222</v>
      </c>
      <c r="O56" s="68">
        <v>22568</v>
      </c>
      <c r="P56" s="68">
        <v>29848</v>
      </c>
      <c r="Q56" s="68">
        <v>18928</v>
      </c>
      <c r="R56" s="68">
        <v>16744</v>
      </c>
      <c r="S56" s="68">
        <v>26208</v>
      </c>
      <c r="T56" s="68">
        <v>12013</v>
      </c>
      <c r="U56" s="68">
        <v>14600</v>
      </c>
      <c r="V56" s="68">
        <v>23444</v>
      </c>
      <c r="W56" s="68">
        <v>21222</v>
      </c>
      <c r="X56" s="68">
        <v>12500</v>
      </c>
      <c r="Y56" s="68">
        <v>15288</v>
      </c>
      <c r="Z56" s="68">
        <v>8736</v>
      </c>
      <c r="AA56" s="68">
        <v>8736</v>
      </c>
    </row>
    <row r="57" spans="1:27" hidden="1" x14ac:dyDescent="0.3">
      <c r="A57" s="3" t="s">
        <v>81</v>
      </c>
      <c r="B57" s="3" t="s">
        <v>462</v>
      </c>
      <c r="C57" s="68">
        <v>25727</v>
      </c>
      <c r="D57" s="68">
        <v>26020</v>
      </c>
      <c r="E57" s="69">
        <v>35096</v>
      </c>
      <c r="F57" s="68">
        <v>27558</v>
      </c>
      <c r="G57" s="69">
        <v>37545</v>
      </c>
      <c r="H57" s="68">
        <v>25543</v>
      </c>
      <c r="I57" s="68">
        <v>27794</v>
      </c>
      <c r="J57" s="68">
        <v>27308</v>
      </c>
      <c r="K57" s="68">
        <v>27625</v>
      </c>
      <c r="L57" s="68">
        <v>27347</v>
      </c>
      <c r="M57" s="68">
        <v>22245</v>
      </c>
      <c r="N57" s="68">
        <v>16892</v>
      </c>
      <c r="O57" s="68">
        <v>22072</v>
      </c>
      <c r="P57" s="68">
        <v>18512</v>
      </c>
      <c r="Q57" s="68">
        <v>18512</v>
      </c>
      <c r="R57" s="68">
        <v>25632</v>
      </c>
      <c r="S57" s="68">
        <v>25632</v>
      </c>
      <c r="T57" s="68">
        <v>11809</v>
      </c>
      <c r="U57" s="68">
        <v>14459</v>
      </c>
      <c r="V57" s="68">
        <v>22857</v>
      </c>
      <c r="W57" s="68">
        <v>20946</v>
      </c>
      <c r="X57" s="68">
        <v>12209</v>
      </c>
      <c r="Y57" s="68">
        <v>8544</v>
      </c>
      <c r="Z57" s="68">
        <v>8544</v>
      </c>
      <c r="AA57" s="68">
        <v>8544</v>
      </c>
    </row>
    <row r="58" spans="1:27" hidden="1" x14ac:dyDescent="0.3">
      <c r="A58" s="3" t="s">
        <v>81</v>
      </c>
      <c r="B58" s="3" t="s">
        <v>463</v>
      </c>
      <c r="C58" s="68">
        <v>27667</v>
      </c>
      <c r="D58" s="68">
        <v>28000</v>
      </c>
      <c r="E58" s="68">
        <v>26960</v>
      </c>
      <c r="F58" s="69">
        <v>38471</v>
      </c>
      <c r="G58" s="68">
        <v>29000</v>
      </c>
      <c r="H58" s="68">
        <v>29059</v>
      </c>
      <c r="I58" s="68">
        <v>28815</v>
      </c>
      <c r="J58" s="68">
        <v>29048</v>
      </c>
      <c r="K58" s="68">
        <v>29222</v>
      </c>
      <c r="L58" s="68">
        <v>29467</v>
      </c>
      <c r="M58" s="68">
        <v>22957</v>
      </c>
      <c r="N58" s="68">
        <v>17091</v>
      </c>
      <c r="O58" s="68">
        <v>24244</v>
      </c>
      <c r="P58" s="68">
        <v>21736</v>
      </c>
      <c r="Q58" s="68">
        <v>28424</v>
      </c>
      <c r="R58" s="68">
        <v>19228</v>
      </c>
      <c r="S58" s="68">
        <v>25916</v>
      </c>
      <c r="T58" s="68">
        <v>13680</v>
      </c>
      <c r="U58" s="68">
        <v>16824</v>
      </c>
      <c r="V58" s="68">
        <v>24667</v>
      </c>
      <c r="W58" s="68">
        <v>22000</v>
      </c>
      <c r="X58" s="68">
        <v>14211</v>
      </c>
      <c r="Y58" s="68">
        <v>9196</v>
      </c>
      <c r="Z58" s="68">
        <v>9196</v>
      </c>
      <c r="AA58" s="68">
        <v>9196</v>
      </c>
    </row>
    <row r="59" spans="1:27" hidden="1" x14ac:dyDescent="0.3">
      <c r="A59" s="3" t="s">
        <v>81</v>
      </c>
      <c r="B59" s="3" t="s">
        <v>92</v>
      </c>
      <c r="C59" s="68">
        <v>26531</v>
      </c>
      <c r="D59" s="68">
        <v>26860</v>
      </c>
      <c r="E59" s="69">
        <v>37959</v>
      </c>
      <c r="F59" s="68">
        <v>28514</v>
      </c>
      <c r="G59" s="68">
        <v>28378</v>
      </c>
      <c r="H59" s="68">
        <v>27672</v>
      </c>
      <c r="I59" s="68">
        <v>28043</v>
      </c>
      <c r="J59" s="68">
        <v>28529</v>
      </c>
      <c r="K59" s="68">
        <v>27909</v>
      </c>
      <c r="L59" s="68">
        <v>27909</v>
      </c>
      <c r="M59" s="68">
        <v>22755</v>
      </c>
      <c r="N59" s="68">
        <v>17093</v>
      </c>
      <c r="O59" s="68">
        <v>24924</v>
      </c>
      <c r="P59" s="68">
        <v>19296</v>
      </c>
      <c r="Q59" s="68">
        <v>19296</v>
      </c>
      <c r="R59" s="68">
        <v>24924</v>
      </c>
      <c r="S59" s="68">
        <v>26532</v>
      </c>
      <c r="T59" s="68">
        <v>13250</v>
      </c>
      <c r="U59" s="68">
        <v>16000</v>
      </c>
      <c r="V59" s="68">
        <v>23488</v>
      </c>
      <c r="W59" s="68">
        <v>23488</v>
      </c>
      <c r="X59" s="68">
        <v>13875</v>
      </c>
      <c r="Y59" s="68">
        <v>9648</v>
      </c>
      <c r="Z59" s="68">
        <v>9648</v>
      </c>
      <c r="AA59" s="68">
        <v>9648</v>
      </c>
    </row>
    <row r="60" spans="1:27" hidden="1" x14ac:dyDescent="0.3">
      <c r="A60" s="3" t="s">
        <v>81</v>
      </c>
      <c r="B60" s="3" t="s">
        <v>89</v>
      </c>
      <c r="C60" s="68">
        <v>4157</v>
      </c>
      <c r="D60" s="68">
        <v>4950</v>
      </c>
      <c r="E60" s="68">
        <v>4678</v>
      </c>
      <c r="F60" s="68">
        <v>4150</v>
      </c>
      <c r="G60" s="68">
        <v>4104</v>
      </c>
      <c r="H60" s="68">
        <v>4104</v>
      </c>
      <c r="I60" s="68">
        <v>4104</v>
      </c>
      <c r="J60" s="68">
        <v>4340</v>
      </c>
      <c r="K60" s="68">
        <v>4257</v>
      </c>
      <c r="L60" s="68">
        <v>4042</v>
      </c>
      <c r="M60" s="68">
        <v>4533</v>
      </c>
      <c r="N60" s="69">
        <v>21667</v>
      </c>
      <c r="O60" s="70">
        <v>42108</v>
      </c>
      <c r="P60" s="68">
        <v>2552</v>
      </c>
      <c r="Q60" s="68">
        <v>2552</v>
      </c>
      <c r="R60" s="68">
        <v>2552</v>
      </c>
      <c r="S60" s="68">
        <v>2552</v>
      </c>
      <c r="T60" s="68">
        <v>3122</v>
      </c>
      <c r="U60" s="68">
        <v>3771</v>
      </c>
      <c r="V60" s="68">
        <v>34455</v>
      </c>
      <c r="W60" s="68">
        <v>22000</v>
      </c>
      <c r="X60" s="68">
        <v>4253</v>
      </c>
      <c r="Y60" s="68">
        <v>12760</v>
      </c>
      <c r="Z60" s="68">
        <v>12760</v>
      </c>
      <c r="AA60" s="68">
        <v>12760</v>
      </c>
    </row>
    <row r="61" spans="1:27" hidden="1" x14ac:dyDescent="0.3">
      <c r="A61" s="3" t="s">
        <v>81</v>
      </c>
      <c r="B61" s="3" t="s">
        <v>464</v>
      </c>
      <c r="C61" s="68">
        <v>27344</v>
      </c>
      <c r="D61" s="68">
        <v>27755</v>
      </c>
      <c r="E61" s="69">
        <v>35435</v>
      </c>
      <c r="F61" s="68">
        <v>30233</v>
      </c>
      <c r="G61" s="68">
        <v>29828</v>
      </c>
      <c r="H61" s="68">
        <v>29808</v>
      </c>
      <c r="I61" s="69">
        <v>38784</v>
      </c>
      <c r="J61" s="68">
        <v>30000</v>
      </c>
      <c r="K61" s="69">
        <v>35946</v>
      </c>
      <c r="L61" s="68">
        <v>28103</v>
      </c>
      <c r="M61" s="68">
        <v>22653</v>
      </c>
      <c r="N61" s="68">
        <v>17125</v>
      </c>
      <c r="O61" s="68">
        <v>24180</v>
      </c>
      <c r="P61" s="68">
        <v>20280</v>
      </c>
      <c r="Q61" s="68">
        <v>20280</v>
      </c>
      <c r="R61" s="68">
        <v>17940</v>
      </c>
      <c r="S61" s="68">
        <v>24180</v>
      </c>
      <c r="T61" s="68">
        <v>12875</v>
      </c>
      <c r="U61" s="68">
        <v>15750</v>
      </c>
      <c r="V61" s="68">
        <v>25109</v>
      </c>
      <c r="W61" s="68">
        <v>22838</v>
      </c>
      <c r="X61" s="68">
        <v>13370</v>
      </c>
      <c r="Y61" s="68">
        <v>9360</v>
      </c>
      <c r="Z61" s="68">
        <v>9360</v>
      </c>
      <c r="AA61" s="68">
        <v>9360</v>
      </c>
    </row>
    <row r="62" spans="1:27" hidden="1" x14ac:dyDescent="0.3">
      <c r="A62" s="3" t="s">
        <v>81</v>
      </c>
      <c r="B62" s="3" t="s">
        <v>77</v>
      </c>
      <c r="C62" s="68">
        <v>27363</v>
      </c>
      <c r="D62" s="68">
        <v>27500</v>
      </c>
      <c r="E62" s="68">
        <v>27857</v>
      </c>
      <c r="F62" s="68">
        <v>29554</v>
      </c>
      <c r="G62" s="68">
        <v>29870</v>
      </c>
      <c r="H62" s="69">
        <v>36935</v>
      </c>
      <c r="I62" s="68">
        <v>29360</v>
      </c>
      <c r="J62" s="68">
        <v>29464</v>
      </c>
      <c r="K62" s="69">
        <v>36270</v>
      </c>
      <c r="L62" s="68">
        <v>29365</v>
      </c>
      <c r="M62" s="68">
        <v>22698</v>
      </c>
      <c r="N62" s="68">
        <v>17143</v>
      </c>
      <c r="O62" s="68">
        <v>24800</v>
      </c>
      <c r="P62" s="68">
        <v>20800</v>
      </c>
      <c r="Q62" s="68">
        <v>20800</v>
      </c>
      <c r="R62" s="68">
        <v>18400</v>
      </c>
      <c r="S62" s="68">
        <v>24800</v>
      </c>
      <c r="T62" s="68">
        <v>13143</v>
      </c>
      <c r="U62" s="68">
        <v>15873</v>
      </c>
      <c r="V62" s="68">
        <v>26190</v>
      </c>
      <c r="W62" s="68">
        <v>23377</v>
      </c>
      <c r="X62" s="68">
        <v>13571</v>
      </c>
      <c r="Y62" s="68">
        <v>9600</v>
      </c>
      <c r="Z62" s="68">
        <v>9600</v>
      </c>
      <c r="AA62" s="68">
        <v>9600</v>
      </c>
    </row>
    <row r="63" spans="1:27" hidden="1" x14ac:dyDescent="0.3">
      <c r="A63" s="3" t="s">
        <v>81</v>
      </c>
      <c r="B63" s="3" t="s">
        <v>465</v>
      </c>
      <c r="C63" s="68">
        <v>28452</v>
      </c>
      <c r="D63" s="68">
        <v>28971</v>
      </c>
      <c r="E63" s="70">
        <v>39100</v>
      </c>
      <c r="F63" s="70">
        <v>39074</v>
      </c>
      <c r="G63" s="68">
        <v>30652</v>
      </c>
      <c r="H63" s="68">
        <v>30156</v>
      </c>
      <c r="I63" s="68">
        <v>30153</v>
      </c>
      <c r="J63" s="68">
        <v>31176</v>
      </c>
      <c r="K63" s="68">
        <v>30833</v>
      </c>
      <c r="L63" s="68">
        <v>31176</v>
      </c>
      <c r="M63" s="68">
        <v>23289</v>
      </c>
      <c r="N63" s="68">
        <v>18026</v>
      </c>
      <c r="O63" s="68">
        <v>21560</v>
      </c>
      <c r="P63" s="68">
        <v>21560</v>
      </c>
      <c r="Q63" s="68">
        <v>21560</v>
      </c>
      <c r="R63" s="68">
        <v>18620</v>
      </c>
      <c r="S63" s="68">
        <v>25480</v>
      </c>
      <c r="T63" s="68">
        <v>13611</v>
      </c>
      <c r="U63" s="68">
        <v>16574</v>
      </c>
      <c r="V63" s="68">
        <v>25600</v>
      </c>
      <c r="W63" s="68">
        <v>22941</v>
      </c>
      <c r="X63" s="68">
        <v>14676</v>
      </c>
      <c r="Y63" s="68">
        <v>8820</v>
      </c>
      <c r="Z63" s="68">
        <v>8820</v>
      </c>
      <c r="AA63" s="68">
        <v>8820</v>
      </c>
    </row>
    <row r="64" spans="1:27" hidden="1" x14ac:dyDescent="0.3">
      <c r="A64" s="3" t="s">
        <v>81</v>
      </c>
      <c r="B64" s="3" t="s">
        <v>466</v>
      </c>
      <c r="C64" s="68">
        <v>29390</v>
      </c>
      <c r="D64" s="68">
        <v>41200</v>
      </c>
      <c r="E64" s="68">
        <v>29390</v>
      </c>
      <c r="F64" s="68">
        <v>32025</v>
      </c>
      <c r="G64" s="68">
        <v>32143</v>
      </c>
      <c r="H64" s="69">
        <v>38357</v>
      </c>
      <c r="I64" s="68">
        <v>36111</v>
      </c>
      <c r="J64" s="68">
        <v>31648</v>
      </c>
      <c r="K64" s="68">
        <v>31546</v>
      </c>
      <c r="L64" s="68">
        <v>31648</v>
      </c>
      <c r="M64" s="68">
        <v>24063</v>
      </c>
      <c r="N64" s="68">
        <v>17798</v>
      </c>
      <c r="O64" s="68">
        <v>22260</v>
      </c>
      <c r="P64" s="68">
        <v>22260</v>
      </c>
      <c r="Q64" s="68">
        <v>32860</v>
      </c>
      <c r="R64" s="68">
        <v>18020</v>
      </c>
      <c r="S64" s="68">
        <v>27560</v>
      </c>
      <c r="T64" s="68">
        <v>7127</v>
      </c>
      <c r="U64" s="68">
        <v>8268</v>
      </c>
      <c r="V64" s="68">
        <v>18100</v>
      </c>
      <c r="W64" s="68">
        <v>11890</v>
      </c>
      <c r="X64" s="68">
        <v>7103</v>
      </c>
      <c r="Y64" s="68">
        <v>8480</v>
      </c>
      <c r="Z64" s="68">
        <v>8480</v>
      </c>
      <c r="AA64" s="68">
        <v>8480</v>
      </c>
    </row>
    <row r="65" spans="1:27" hidden="1" x14ac:dyDescent="0.3">
      <c r="A65" s="3" t="s">
        <v>81</v>
      </c>
      <c r="B65" s="3" t="s">
        <v>467</v>
      </c>
      <c r="C65" s="69">
        <v>36161</v>
      </c>
      <c r="D65" s="68">
        <v>27257</v>
      </c>
      <c r="E65" s="68">
        <v>27931</v>
      </c>
      <c r="F65" s="68">
        <v>30411</v>
      </c>
      <c r="G65" s="68">
        <v>29735</v>
      </c>
      <c r="H65" s="68">
        <v>29398</v>
      </c>
      <c r="I65" s="68">
        <v>30274</v>
      </c>
      <c r="J65" s="68">
        <v>30000</v>
      </c>
      <c r="K65" s="68">
        <v>29806</v>
      </c>
      <c r="L65" s="68">
        <v>30120</v>
      </c>
      <c r="M65" s="68">
        <v>22524</v>
      </c>
      <c r="N65" s="68">
        <v>16667</v>
      </c>
      <c r="O65" s="68">
        <v>24360</v>
      </c>
      <c r="P65" s="68">
        <v>21840</v>
      </c>
      <c r="Q65" s="68">
        <v>20160</v>
      </c>
      <c r="R65" s="68">
        <v>19320</v>
      </c>
      <c r="S65" s="68">
        <v>26040</v>
      </c>
      <c r="T65" s="68">
        <v>15510</v>
      </c>
      <c r="U65" s="68">
        <v>24578</v>
      </c>
      <c r="V65" s="68">
        <v>24490</v>
      </c>
      <c r="W65" s="68">
        <v>24237</v>
      </c>
      <c r="X65" s="68">
        <v>16020</v>
      </c>
      <c r="Y65" s="68">
        <v>9240</v>
      </c>
      <c r="Z65" s="68">
        <v>9240</v>
      </c>
      <c r="AA65" s="68">
        <v>9240</v>
      </c>
    </row>
    <row r="66" spans="1:27" hidden="1" x14ac:dyDescent="0.3">
      <c r="A66" s="3" t="s">
        <v>81</v>
      </c>
      <c r="B66" s="3" t="s">
        <v>468</v>
      </c>
      <c r="C66" s="68">
        <v>32289</v>
      </c>
      <c r="D66" s="68">
        <v>32308</v>
      </c>
      <c r="E66" s="68">
        <v>32466</v>
      </c>
      <c r="F66" s="68">
        <v>31939</v>
      </c>
      <c r="G66" s="68">
        <v>31681</v>
      </c>
      <c r="H66" s="68">
        <v>31720</v>
      </c>
      <c r="I66" s="68">
        <v>32179</v>
      </c>
      <c r="J66" s="68">
        <v>31935</v>
      </c>
      <c r="K66" s="69">
        <v>32568</v>
      </c>
      <c r="L66" s="69">
        <v>32308</v>
      </c>
      <c r="M66" s="68">
        <v>23253</v>
      </c>
      <c r="N66" s="68">
        <v>18673</v>
      </c>
      <c r="O66" s="68">
        <v>31620</v>
      </c>
      <c r="P66" s="68">
        <v>31620</v>
      </c>
      <c r="Q66" s="68">
        <v>26520</v>
      </c>
      <c r="R66" s="68">
        <v>23460</v>
      </c>
      <c r="S66" s="68">
        <v>26520</v>
      </c>
      <c r="T66" s="68">
        <v>14205</v>
      </c>
      <c r="U66" s="68">
        <v>17500</v>
      </c>
      <c r="V66" s="68">
        <v>25663</v>
      </c>
      <c r="W66" s="68">
        <v>23363</v>
      </c>
      <c r="X66" s="68">
        <v>15128</v>
      </c>
      <c r="Y66" s="68">
        <v>15300</v>
      </c>
      <c r="Z66" s="68">
        <v>15300</v>
      </c>
      <c r="AA66" s="68">
        <v>12240</v>
      </c>
    </row>
    <row r="67" spans="1:27" hidden="1" x14ac:dyDescent="0.3">
      <c r="A67" s="3" t="s">
        <v>81</v>
      </c>
      <c r="B67" s="3" t="s">
        <v>469</v>
      </c>
      <c r="C67" s="69">
        <v>35455</v>
      </c>
      <c r="D67" s="68">
        <v>28367</v>
      </c>
      <c r="E67" s="68">
        <v>28252</v>
      </c>
      <c r="F67" s="68">
        <v>30926</v>
      </c>
      <c r="G67" s="68">
        <v>31205</v>
      </c>
      <c r="H67" s="68">
        <v>30619</v>
      </c>
      <c r="I67" s="68">
        <v>30874</v>
      </c>
      <c r="J67" s="68">
        <v>31205</v>
      </c>
      <c r="K67" s="69">
        <v>38519</v>
      </c>
      <c r="L67" s="68">
        <v>30796</v>
      </c>
      <c r="M67" s="68">
        <v>22653</v>
      </c>
      <c r="N67" s="68">
        <v>17653</v>
      </c>
      <c r="O67" s="68">
        <v>23088</v>
      </c>
      <c r="P67" s="68">
        <v>21312</v>
      </c>
      <c r="Q67" s="68">
        <v>20424</v>
      </c>
      <c r="R67" s="68">
        <v>18648</v>
      </c>
      <c r="S67" s="68">
        <v>25752</v>
      </c>
      <c r="T67" s="68">
        <v>13689</v>
      </c>
      <c r="U67" s="68">
        <v>16735</v>
      </c>
      <c r="V67" s="68">
        <v>25752</v>
      </c>
      <c r="W67" s="68">
        <v>21505</v>
      </c>
      <c r="X67" s="68">
        <v>14301</v>
      </c>
      <c r="Y67" s="68">
        <v>8880</v>
      </c>
      <c r="Z67" s="68">
        <v>8880</v>
      </c>
      <c r="AA67" s="68">
        <v>8880</v>
      </c>
    </row>
    <row r="68" spans="1:27" hidden="1" x14ac:dyDescent="0.3">
      <c r="A68" s="3" t="s">
        <v>81</v>
      </c>
      <c r="B68" s="3" t="s">
        <v>470</v>
      </c>
      <c r="C68" s="68">
        <v>11100</v>
      </c>
      <c r="D68" s="68">
        <v>11459</v>
      </c>
      <c r="E68" s="69">
        <v>10870</v>
      </c>
      <c r="F68" s="68">
        <v>43000</v>
      </c>
      <c r="G68" s="68">
        <v>10818</v>
      </c>
      <c r="H68" s="69">
        <v>11000</v>
      </c>
      <c r="I68" s="68">
        <v>42738</v>
      </c>
      <c r="J68" s="68">
        <v>11532</v>
      </c>
      <c r="K68" s="68">
        <v>42286</v>
      </c>
      <c r="L68" s="68">
        <v>11222</v>
      </c>
      <c r="M68" s="68">
        <v>4080</v>
      </c>
      <c r="N68" s="68">
        <v>3922</v>
      </c>
      <c r="O68" s="68">
        <v>2680</v>
      </c>
      <c r="P68" s="68">
        <v>2680</v>
      </c>
      <c r="Q68" s="68">
        <v>2680</v>
      </c>
      <c r="R68" s="68">
        <v>2680</v>
      </c>
      <c r="S68" s="68">
        <v>2680</v>
      </c>
      <c r="T68" s="68">
        <v>3050</v>
      </c>
      <c r="U68" s="68">
        <v>4250</v>
      </c>
      <c r="V68" s="68">
        <v>3768</v>
      </c>
      <c r="W68" s="68">
        <v>4250</v>
      </c>
      <c r="X68" s="68">
        <v>4250</v>
      </c>
      <c r="Y68" s="68">
        <v>2680</v>
      </c>
      <c r="Z68" s="68">
        <v>2680</v>
      </c>
      <c r="AA68" s="68">
        <v>2680</v>
      </c>
    </row>
    <row r="69" spans="1:27" hidden="1" x14ac:dyDescent="0.3">
      <c r="A69" s="3" t="s">
        <v>81</v>
      </c>
      <c r="B69" s="3" t="s">
        <v>471</v>
      </c>
      <c r="C69" s="68">
        <v>26778</v>
      </c>
      <c r="D69" s="68">
        <v>26737</v>
      </c>
      <c r="E69" s="68">
        <v>26417</v>
      </c>
      <c r="F69" s="68">
        <v>26667</v>
      </c>
      <c r="G69" s="69">
        <v>29400</v>
      </c>
      <c r="H69" s="68">
        <v>28815</v>
      </c>
      <c r="I69" s="69">
        <v>36222</v>
      </c>
      <c r="J69" s="68">
        <v>29444</v>
      </c>
      <c r="K69" s="68">
        <v>29083</v>
      </c>
      <c r="L69" s="68">
        <v>29733</v>
      </c>
      <c r="M69" s="68">
        <v>22600</v>
      </c>
      <c r="N69" s="68">
        <v>13111</v>
      </c>
      <c r="O69" s="68">
        <v>23500</v>
      </c>
      <c r="P69" s="68">
        <v>22560</v>
      </c>
      <c r="Q69" s="68">
        <v>21620</v>
      </c>
      <c r="R69" s="68">
        <v>18800</v>
      </c>
      <c r="S69" s="68">
        <v>24440</v>
      </c>
      <c r="T69" s="68">
        <v>13187</v>
      </c>
      <c r="U69" s="68">
        <v>16282</v>
      </c>
      <c r="V69" s="68">
        <v>24933</v>
      </c>
      <c r="W69" s="68">
        <v>22353</v>
      </c>
      <c r="X69" s="68">
        <v>13440</v>
      </c>
      <c r="Y69" s="68">
        <v>9400</v>
      </c>
      <c r="Z69" s="68">
        <v>9400</v>
      </c>
      <c r="AA69" s="68">
        <v>9400</v>
      </c>
    </row>
    <row r="70" spans="1:27" hidden="1" x14ac:dyDescent="0.3">
      <c r="A70" s="3" t="s">
        <v>81</v>
      </c>
      <c r="B70" s="3" t="s">
        <v>472</v>
      </c>
      <c r="C70" s="68">
        <v>27386</v>
      </c>
      <c r="D70" s="69">
        <v>34907</v>
      </c>
      <c r="E70" s="68">
        <v>27188</v>
      </c>
      <c r="F70" s="68">
        <v>29762</v>
      </c>
      <c r="G70" s="68">
        <v>29400</v>
      </c>
      <c r="H70" s="68">
        <v>37981</v>
      </c>
      <c r="I70" s="68">
        <v>29400</v>
      </c>
      <c r="J70" s="68">
        <v>29310</v>
      </c>
      <c r="K70" s="68">
        <v>29479</v>
      </c>
      <c r="L70" s="68">
        <v>29352</v>
      </c>
      <c r="M70" s="68">
        <v>22500</v>
      </c>
      <c r="N70" s="68">
        <v>11250</v>
      </c>
      <c r="O70" s="68">
        <v>17052</v>
      </c>
      <c r="P70" s="68">
        <v>21112</v>
      </c>
      <c r="Q70" s="68">
        <v>20300</v>
      </c>
      <c r="R70" s="68">
        <v>18676</v>
      </c>
      <c r="S70" s="69">
        <v>41412</v>
      </c>
      <c r="T70" s="68">
        <v>12500</v>
      </c>
      <c r="U70" s="68">
        <v>15172</v>
      </c>
      <c r="V70" s="68">
        <v>24205</v>
      </c>
      <c r="W70" s="68">
        <v>22262</v>
      </c>
      <c r="X70" s="68">
        <v>13250</v>
      </c>
      <c r="Y70" s="68">
        <v>9744</v>
      </c>
      <c r="Z70" s="68">
        <v>9744</v>
      </c>
      <c r="AA70" s="68">
        <v>9744</v>
      </c>
    </row>
    <row r="71" spans="1:27" hidden="1" x14ac:dyDescent="0.3">
      <c r="A71" s="3" t="s">
        <v>81</v>
      </c>
      <c r="B71" s="3" t="s">
        <v>473</v>
      </c>
      <c r="C71" s="68">
        <v>11100</v>
      </c>
      <c r="D71" s="68">
        <v>11459</v>
      </c>
      <c r="E71" s="68">
        <v>10870</v>
      </c>
      <c r="F71" s="70">
        <v>43000</v>
      </c>
      <c r="G71" s="68">
        <v>10818</v>
      </c>
      <c r="H71" s="68">
        <v>11000</v>
      </c>
      <c r="I71" s="70">
        <v>42738</v>
      </c>
      <c r="J71" s="68">
        <v>11532</v>
      </c>
      <c r="K71" s="69">
        <v>42286</v>
      </c>
      <c r="L71" s="68">
        <v>11222</v>
      </c>
      <c r="M71" s="68">
        <v>4080</v>
      </c>
      <c r="N71" s="68">
        <v>3922</v>
      </c>
      <c r="O71" s="68">
        <v>2616</v>
      </c>
      <c r="P71" s="68">
        <v>2616</v>
      </c>
      <c r="Q71" s="68">
        <v>2616</v>
      </c>
      <c r="R71" s="68">
        <v>2616</v>
      </c>
      <c r="S71" s="68">
        <v>60168</v>
      </c>
      <c r="T71" s="68">
        <v>3050</v>
      </c>
      <c r="U71" s="68">
        <v>4250</v>
      </c>
      <c r="V71" s="68">
        <v>3768</v>
      </c>
      <c r="W71" s="68">
        <v>4250</v>
      </c>
      <c r="X71" s="68">
        <v>4250</v>
      </c>
      <c r="Y71" s="68">
        <v>2616</v>
      </c>
      <c r="Z71" s="68">
        <v>2616</v>
      </c>
      <c r="AA71" s="68">
        <v>2616</v>
      </c>
    </row>
    <row r="72" spans="1:27" hidden="1" x14ac:dyDescent="0.3">
      <c r="A72" s="3" t="s">
        <v>81</v>
      </c>
      <c r="B72" s="3" t="s">
        <v>474</v>
      </c>
      <c r="C72" s="68">
        <v>26200</v>
      </c>
      <c r="D72" s="68">
        <v>26200</v>
      </c>
      <c r="E72" s="68">
        <v>26200</v>
      </c>
      <c r="F72" s="69">
        <v>38600</v>
      </c>
      <c r="G72" s="68">
        <v>28861</v>
      </c>
      <c r="H72" s="68">
        <v>28246</v>
      </c>
      <c r="I72" s="68">
        <v>28861</v>
      </c>
      <c r="J72" s="68">
        <v>29028</v>
      </c>
      <c r="K72" s="68">
        <v>28600</v>
      </c>
      <c r="L72" s="69">
        <v>35570</v>
      </c>
      <c r="M72" s="68">
        <v>22000</v>
      </c>
      <c r="N72" s="69">
        <v>20108</v>
      </c>
      <c r="O72" s="68">
        <v>23816</v>
      </c>
      <c r="P72" s="68">
        <v>21068</v>
      </c>
      <c r="Q72" s="68">
        <v>21068</v>
      </c>
      <c r="R72" s="68">
        <v>17404</v>
      </c>
      <c r="S72" s="68">
        <v>23816</v>
      </c>
      <c r="T72" s="68">
        <v>12796</v>
      </c>
      <c r="U72" s="68">
        <v>15600</v>
      </c>
      <c r="V72" s="68">
        <v>23978</v>
      </c>
      <c r="W72" s="68">
        <v>22911</v>
      </c>
      <c r="X72" s="68">
        <v>13333</v>
      </c>
      <c r="Y72" s="68">
        <v>9160</v>
      </c>
      <c r="Z72" s="68">
        <v>9160</v>
      </c>
      <c r="AA72" s="68">
        <v>9160</v>
      </c>
    </row>
    <row r="73" spans="1:27" hidden="1" x14ac:dyDescent="0.3">
      <c r="A73" s="3" t="s">
        <v>81</v>
      </c>
      <c r="B73" s="3" t="s">
        <v>475</v>
      </c>
      <c r="C73" s="68">
        <v>26392</v>
      </c>
      <c r="D73" s="68">
        <v>26102</v>
      </c>
      <c r="E73" s="68">
        <v>26204</v>
      </c>
      <c r="F73" s="68">
        <v>27778</v>
      </c>
      <c r="G73" s="68">
        <v>27368</v>
      </c>
      <c r="H73" s="69">
        <v>38482</v>
      </c>
      <c r="I73" s="68">
        <v>27667</v>
      </c>
      <c r="J73" s="70">
        <v>35682</v>
      </c>
      <c r="K73" s="69">
        <v>38854</v>
      </c>
      <c r="L73" s="68">
        <v>35521</v>
      </c>
      <c r="M73" s="68">
        <v>22091</v>
      </c>
      <c r="N73" s="68">
        <v>18304</v>
      </c>
      <c r="O73" s="68">
        <v>24024</v>
      </c>
      <c r="P73" s="68">
        <v>28644</v>
      </c>
      <c r="Q73" s="68">
        <v>20328</v>
      </c>
      <c r="R73" s="68">
        <v>18480</v>
      </c>
      <c r="S73" s="68">
        <v>24024</v>
      </c>
      <c r="T73" s="68">
        <v>12764</v>
      </c>
      <c r="U73" s="68">
        <v>15729</v>
      </c>
      <c r="V73" s="68">
        <v>24239</v>
      </c>
      <c r="W73" s="68">
        <v>22885</v>
      </c>
      <c r="X73" s="68">
        <v>13478</v>
      </c>
      <c r="Y73" s="68">
        <v>9240</v>
      </c>
      <c r="Z73" s="68">
        <v>9240</v>
      </c>
      <c r="AA73" s="68">
        <v>9240</v>
      </c>
    </row>
    <row r="74" spans="1:27" hidden="1" x14ac:dyDescent="0.3">
      <c r="A74" s="202" t="s">
        <v>81</v>
      </c>
      <c r="B74" s="202" t="s">
        <v>476</v>
      </c>
      <c r="C74" s="205">
        <v>26735</v>
      </c>
      <c r="D74" s="205">
        <v>26700</v>
      </c>
      <c r="E74" s="205">
        <v>26667</v>
      </c>
      <c r="F74" s="206">
        <v>38302</v>
      </c>
      <c r="G74" s="205">
        <v>29130</v>
      </c>
      <c r="H74" s="205">
        <v>29000</v>
      </c>
      <c r="I74" s="205">
        <v>29082</v>
      </c>
      <c r="J74" s="205">
        <v>29000</v>
      </c>
      <c r="K74" s="205">
        <v>29111</v>
      </c>
      <c r="L74" s="205">
        <v>29020</v>
      </c>
      <c r="M74" s="206">
        <v>28137</v>
      </c>
      <c r="N74" s="205">
        <v>17745</v>
      </c>
      <c r="O74" s="205">
        <v>23436</v>
      </c>
      <c r="P74" s="205">
        <v>19656</v>
      </c>
      <c r="Q74" s="205">
        <v>27216</v>
      </c>
      <c r="R74" s="205">
        <v>17388</v>
      </c>
      <c r="S74" s="205">
        <v>27216</v>
      </c>
      <c r="T74" s="205">
        <v>12321</v>
      </c>
      <c r="U74" s="205">
        <v>15000</v>
      </c>
      <c r="V74" s="205">
        <v>24362</v>
      </c>
      <c r="W74" s="205">
        <v>21939</v>
      </c>
      <c r="X74" s="205">
        <v>12750</v>
      </c>
      <c r="Y74" s="205">
        <v>9072</v>
      </c>
      <c r="Z74" s="205">
        <v>9072</v>
      </c>
      <c r="AA74" s="205">
        <v>9072</v>
      </c>
    </row>
    <row r="75" spans="1:27" hidden="1" x14ac:dyDescent="0.3">
      <c r="A75" s="4" t="s">
        <v>34</v>
      </c>
      <c r="B75" s="3" t="s">
        <v>477</v>
      </c>
      <c r="C75" s="69">
        <v>37671</v>
      </c>
      <c r="D75" s="68">
        <v>27037</v>
      </c>
      <c r="E75" s="68">
        <v>26949</v>
      </c>
      <c r="F75" s="68">
        <v>26991</v>
      </c>
      <c r="G75" s="69">
        <v>36992</v>
      </c>
      <c r="H75" s="68">
        <v>26814</v>
      </c>
      <c r="I75" s="68">
        <v>26903</v>
      </c>
      <c r="J75" s="68">
        <v>26903</v>
      </c>
      <c r="K75" s="68">
        <v>27159</v>
      </c>
      <c r="L75" s="68">
        <v>26990</v>
      </c>
      <c r="M75" s="68">
        <v>21789</v>
      </c>
      <c r="N75" s="68">
        <v>16559</v>
      </c>
      <c r="O75" s="68">
        <v>35904</v>
      </c>
      <c r="P75" s="68">
        <v>18304</v>
      </c>
      <c r="Q75" s="68">
        <v>18304</v>
      </c>
      <c r="R75" s="68">
        <v>16192</v>
      </c>
      <c r="S75" s="68">
        <v>25344</v>
      </c>
      <c r="T75" s="68">
        <v>12769</v>
      </c>
      <c r="U75" s="68">
        <v>15455</v>
      </c>
      <c r="V75" s="68">
        <v>24731</v>
      </c>
      <c r="W75" s="68">
        <v>20568</v>
      </c>
      <c r="X75" s="68">
        <v>13061</v>
      </c>
      <c r="Y75" s="68">
        <v>10560</v>
      </c>
      <c r="Z75" s="68">
        <v>10560</v>
      </c>
      <c r="AA75" s="68">
        <v>14784</v>
      </c>
    </row>
    <row r="76" spans="1:27" hidden="1" x14ac:dyDescent="0.3">
      <c r="A76" s="4" t="s">
        <v>34</v>
      </c>
      <c r="B76" s="3" t="s">
        <v>478</v>
      </c>
      <c r="C76" s="68">
        <v>2107</v>
      </c>
      <c r="D76" s="68">
        <v>1941</v>
      </c>
      <c r="E76" s="68">
        <v>2013</v>
      </c>
      <c r="F76" s="68">
        <v>1617</v>
      </c>
      <c r="G76" s="68">
        <v>1591</v>
      </c>
      <c r="H76" s="68">
        <v>1464</v>
      </c>
      <c r="I76" s="68">
        <v>1789</v>
      </c>
      <c r="J76" s="68">
        <v>1859</v>
      </c>
      <c r="K76" s="68">
        <v>1638</v>
      </c>
      <c r="L76" s="68">
        <v>1925</v>
      </c>
      <c r="M76" s="68">
        <v>1859</v>
      </c>
      <c r="N76" s="68">
        <v>1925</v>
      </c>
      <c r="O76" s="68">
        <v>1400</v>
      </c>
      <c r="P76" s="68">
        <v>700</v>
      </c>
      <c r="Q76" s="68">
        <v>700</v>
      </c>
      <c r="R76" s="68">
        <v>700</v>
      </c>
      <c r="S76" s="68">
        <v>700</v>
      </c>
      <c r="T76" s="68">
        <v>1009</v>
      </c>
      <c r="U76" s="68">
        <v>1313</v>
      </c>
      <c r="V76" s="68">
        <v>1342</v>
      </c>
      <c r="W76" s="68">
        <v>1238</v>
      </c>
      <c r="X76" s="68">
        <v>1371</v>
      </c>
      <c r="Y76" s="69">
        <v>15400</v>
      </c>
      <c r="Z76" s="69">
        <v>15400</v>
      </c>
      <c r="AA76" s="68">
        <v>1400</v>
      </c>
    </row>
    <row r="77" spans="1:27" hidden="1" x14ac:dyDescent="0.3">
      <c r="A77" s="4" t="s">
        <v>34</v>
      </c>
      <c r="B77" s="3" t="s">
        <v>479</v>
      </c>
      <c r="C77" s="68">
        <v>26882</v>
      </c>
      <c r="D77" s="68">
        <v>26800</v>
      </c>
      <c r="E77" s="68">
        <v>26800</v>
      </c>
      <c r="F77" s="69">
        <v>37700</v>
      </c>
      <c r="G77" s="68">
        <v>27222</v>
      </c>
      <c r="H77" s="68">
        <v>26449</v>
      </c>
      <c r="I77" s="68">
        <v>26977</v>
      </c>
      <c r="J77" s="69">
        <v>37600</v>
      </c>
      <c r="K77" s="68">
        <v>0</v>
      </c>
      <c r="L77" s="68">
        <v>0</v>
      </c>
      <c r="M77" s="68">
        <v>0</v>
      </c>
      <c r="N77" s="68">
        <v>18154</v>
      </c>
      <c r="O77" s="68">
        <v>24544</v>
      </c>
      <c r="P77" s="68">
        <v>0</v>
      </c>
      <c r="Q77" s="68">
        <v>0</v>
      </c>
      <c r="R77" s="68">
        <v>0</v>
      </c>
      <c r="S77" s="68">
        <v>24544</v>
      </c>
      <c r="T77" s="68">
        <v>13477</v>
      </c>
      <c r="U77" s="68">
        <v>16000</v>
      </c>
      <c r="V77" s="68">
        <v>25000</v>
      </c>
      <c r="W77" s="68">
        <v>21828</v>
      </c>
      <c r="X77" s="68">
        <v>13700</v>
      </c>
      <c r="Y77" s="68">
        <v>8496</v>
      </c>
      <c r="Z77" s="68">
        <v>0</v>
      </c>
      <c r="AA77" s="68">
        <v>0</v>
      </c>
    </row>
    <row r="78" spans="1:27" hidden="1" x14ac:dyDescent="0.3">
      <c r="A78" s="4" t="s">
        <v>34</v>
      </c>
      <c r="B78" s="3" t="s">
        <v>3</v>
      </c>
      <c r="C78" s="68">
        <v>11363</v>
      </c>
      <c r="D78" s="68">
        <v>11520</v>
      </c>
      <c r="E78" s="68">
        <v>10480</v>
      </c>
      <c r="F78" s="68">
        <v>11089</v>
      </c>
      <c r="G78" s="68">
        <v>10400</v>
      </c>
      <c r="H78" s="68">
        <v>10500</v>
      </c>
      <c r="I78" s="68">
        <v>10842</v>
      </c>
      <c r="J78" s="68">
        <v>10667</v>
      </c>
      <c r="K78" s="68">
        <v>10400</v>
      </c>
      <c r="L78" s="68">
        <v>11071</v>
      </c>
      <c r="M78" s="68">
        <v>4800</v>
      </c>
      <c r="N78" s="69">
        <v>21417</v>
      </c>
      <c r="O78" s="68">
        <v>2560</v>
      </c>
      <c r="P78" s="68">
        <v>2560</v>
      </c>
      <c r="Q78" s="68">
        <v>2560</v>
      </c>
      <c r="R78" s="68">
        <v>2560</v>
      </c>
      <c r="S78" s="68">
        <v>2560</v>
      </c>
      <c r="T78" s="68">
        <v>3171</v>
      </c>
      <c r="U78" s="68">
        <v>3905</v>
      </c>
      <c r="V78" s="68">
        <v>3783</v>
      </c>
      <c r="W78" s="68">
        <v>3840</v>
      </c>
      <c r="X78" s="68">
        <v>3727</v>
      </c>
      <c r="Y78" s="68">
        <v>2560</v>
      </c>
      <c r="Z78" s="68">
        <v>15360</v>
      </c>
      <c r="AA78" s="68">
        <v>2560</v>
      </c>
    </row>
    <row r="79" spans="1:27" hidden="1" x14ac:dyDescent="0.3">
      <c r="A79" s="4" t="s">
        <v>34</v>
      </c>
      <c r="B79" s="3" t="s">
        <v>480</v>
      </c>
      <c r="C79" s="68">
        <v>26889</v>
      </c>
      <c r="D79" s="69">
        <v>37429</v>
      </c>
      <c r="E79" s="68">
        <v>26842</v>
      </c>
      <c r="F79" s="68">
        <v>27200</v>
      </c>
      <c r="G79" s="68">
        <v>26941</v>
      </c>
      <c r="H79" s="69">
        <v>37368</v>
      </c>
      <c r="I79" s="69">
        <v>37556</v>
      </c>
      <c r="J79" s="68">
        <v>26941</v>
      </c>
      <c r="K79" s="68">
        <v>26941</v>
      </c>
      <c r="L79" s="68">
        <v>26609</v>
      </c>
      <c r="M79" s="68">
        <v>21619</v>
      </c>
      <c r="N79" s="68">
        <v>17000</v>
      </c>
      <c r="O79" s="68">
        <v>22736</v>
      </c>
      <c r="P79" s="68">
        <v>20384</v>
      </c>
      <c r="Q79" s="68">
        <v>20384</v>
      </c>
      <c r="R79" s="68">
        <v>18032</v>
      </c>
      <c r="S79" s="68">
        <v>39984</v>
      </c>
      <c r="T79" s="68">
        <v>13000</v>
      </c>
      <c r="U79" s="68">
        <v>15700</v>
      </c>
      <c r="V79" s="68">
        <v>25556</v>
      </c>
      <c r="W79" s="68">
        <v>20421</v>
      </c>
      <c r="X79" s="68">
        <v>13368</v>
      </c>
      <c r="Y79" s="68">
        <v>15288</v>
      </c>
      <c r="Z79" s="68">
        <v>9408</v>
      </c>
      <c r="AA79" s="68">
        <v>9408</v>
      </c>
    </row>
    <row r="80" spans="1:27" hidden="1" x14ac:dyDescent="0.3">
      <c r="A80" s="4" t="s">
        <v>34</v>
      </c>
      <c r="B80" s="3" t="s">
        <v>66</v>
      </c>
      <c r="C80" s="68">
        <v>26579</v>
      </c>
      <c r="D80" s="69">
        <v>37128</v>
      </c>
      <c r="E80" s="68">
        <v>26277</v>
      </c>
      <c r="F80" s="68">
        <v>25956</v>
      </c>
      <c r="G80" s="68">
        <v>26341</v>
      </c>
      <c r="H80" s="68">
        <v>26220</v>
      </c>
      <c r="I80" s="68">
        <v>26364</v>
      </c>
      <c r="J80" s="69">
        <v>37000</v>
      </c>
      <c r="K80" s="68">
        <v>26447</v>
      </c>
      <c r="L80" s="68">
        <v>26200</v>
      </c>
      <c r="M80" s="68">
        <v>23659</v>
      </c>
      <c r="N80" s="68">
        <v>16951</v>
      </c>
      <c r="O80" s="68">
        <v>23312</v>
      </c>
      <c r="P80" s="68">
        <v>19552</v>
      </c>
      <c r="Q80" s="68">
        <v>19552</v>
      </c>
      <c r="R80" s="68">
        <v>17296</v>
      </c>
      <c r="S80" s="68">
        <v>23312</v>
      </c>
      <c r="T80" s="68">
        <v>12308</v>
      </c>
      <c r="U80" s="68">
        <v>15106</v>
      </c>
      <c r="V80" s="68">
        <v>24100</v>
      </c>
      <c r="W80" s="68">
        <v>22105</v>
      </c>
      <c r="X80" s="68">
        <v>12800</v>
      </c>
      <c r="Y80" s="68">
        <v>9024</v>
      </c>
      <c r="Z80" s="68">
        <v>9024</v>
      </c>
      <c r="AA80" s="68">
        <v>9024</v>
      </c>
    </row>
    <row r="81" spans="1:27" hidden="1" x14ac:dyDescent="0.3">
      <c r="A81" s="4" t="s">
        <v>34</v>
      </c>
      <c r="B81" s="3" t="s">
        <v>62</v>
      </c>
      <c r="C81" s="68">
        <v>10615</v>
      </c>
      <c r="D81" s="68">
        <v>11100</v>
      </c>
      <c r="E81" s="68">
        <v>10952</v>
      </c>
      <c r="F81" s="68">
        <v>10909</v>
      </c>
      <c r="G81" s="68">
        <v>11247</v>
      </c>
      <c r="H81" s="68">
        <v>10833</v>
      </c>
      <c r="I81" s="68">
        <v>11111</v>
      </c>
      <c r="J81" s="68">
        <v>11375</v>
      </c>
      <c r="K81" s="68">
        <v>11375</v>
      </c>
      <c r="L81" s="68">
        <v>11247</v>
      </c>
      <c r="M81" s="68">
        <v>4741</v>
      </c>
      <c r="N81" s="68">
        <v>17000</v>
      </c>
      <c r="O81" s="68">
        <v>2600</v>
      </c>
      <c r="P81" s="68">
        <v>37700</v>
      </c>
      <c r="Q81" s="68">
        <v>2600</v>
      </c>
      <c r="R81" s="68">
        <v>2600</v>
      </c>
      <c r="S81" s="68">
        <v>2600</v>
      </c>
      <c r="T81" s="68">
        <v>18211</v>
      </c>
      <c r="U81" s="68">
        <v>26400</v>
      </c>
      <c r="V81" s="68">
        <v>4282</v>
      </c>
      <c r="W81" s="68">
        <v>3838</v>
      </c>
      <c r="X81" s="68">
        <v>18947</v>
      </c>
      <c r="Y81" s="68">
        <v>2600</v>
      </c>
      <c r="Z81" s="68">
        <v>2600</v>
      </c>
      <c r="AA81" s="68">
        <v>2600</v>
      </c>
    </row>
    <row r="82" spans="1:27" hidden="1" x14ac:dyDescent="0.3">
      <c r="A82" s="4" t="s">
        <v>34</v>
      </c>
      <c r="B82" s="3" t="s">
        <v>481</v>
      </c>
      <c r="C82" s="68">
        <v>27831</v>
      </c>
      <c r="D82" s="68">
        <v>27411</v>
      </c>
      <c r="E82" s="68">
        <v>27344</v>
      </c>
      <c r="F82" s="69">
        <v>38022</v>
      </c>
      <c r="G82" s="68">
        <v>27451</v>
      </c>
      <c r="H82" s="68">
        <v>27527</v>
      </c>
      <c r="I82" s="68">
        <v>27527</v>
      </c>
      <c r="J82" s="68">
        <v>27808</v>
      </c>
      <c r="K82" s="69">
        <v>37952</v>
      </c>
      <c r="L82" s="68">
        <v>27407</v>
      </c>
      <c r="M82" s="68">
        <v>22530</v>
      </c>
      <c r="N82" s="68">
        <v>16837</v>
      </c>
      <c r="O82" s="68">
        <v>22196</v>
      </c>
      <c r="P82" s="68">
        <v>18616</v>
      </c>
      <c r="Q82" s="68">
        <v>29356</v>
      </c>
      <c r="R82" s="68">
        <v>16468</v>
      </c>
      <c r="S82" s="68">
        <v>22196</v>
      </c>
      <c r="T82" s="68">
        <v>11837</v>
      </c>
      <c r="U82" s="68">
        <v>14487</v>
      </c>
      <c r="V82" s="68">
        <v>24272</v>
      </c>
      <c r="W82" s="68">
        <v>20860</v>
      </c>
      <c r="X82" s="68">
        <v>12198</v>
      </c>
      <c r="Y82" s="68">
        <v>10740</v>
      </c>
      <c r="Z82" s="68">
        <v>10740</v>
      </c>
      <c r="AA82" s="68">
        <v>10740</v>
      </c>
    </row>
    <row r="83" spans="1:27" hidden="1" x14ac:dyDescent="0.3">
      <c r="A83" s="4" t="s">
        <v>34</v>
      </c>
      <c r="B83" s="3" t="s">
        <v>482</v>
      </c>
      <c r="C83" s="68">
        <v>27333</v>
      </c>
      <c r="D83" s="68">
        <v>27857</v>
      </c>
      <c r="E83" s="68">
        <v>28095</v>
      </c>
      <c r="F83" s="68">
        <v>27619</v>
      </c>
      <c r="G83" s="68">
        <v>27143</v>
      </c>
      <c r="H83" s="68">
        <v>27048</v>
      </c>
      <c r="I83" s="69">
        <v>37857</v>
      </c>
      <c r="J83" s="69">
        <v>38095</v>
      </c>
      <c r="K83" s="68">
        <v>27662</v>
      </c>
      <c r="L83" s="68">
        <v>27059</v>
      </c>
      <c r="M83" s="68">
        <v>23333</v>
      </c>
      <c r="N83" s="68">
        <v>20381</v>
      </c>
      <c r="O83" s="68">
        <v>21736</v>
      </c>
      <c r="P83" s="68">
        <v>21736</v>
      </c>
      <c r="Q83" s="68">
        <v>21736</v>
      </c>
      <c r="R83" s="68">
        <v>25916</v>
      </c>
      <c r="S83" s="68">
        <v>24244</v>
      </c>
      <c r="T83" s="68">
        <v>13143</v>
      </c>
      <c r="U83" s="68">
        <v>15714</v>
      </c>
      <c r="V83" s="68">
        <v>24286</v>
      </c>
      <c r="W83" s="68">
        <v>21735</v>
      </c>
      <c r="X83" s="68">
        <v>13407</v>
      </c>
      <c r="Y83" s="68">
        <v>7524</v>
      </c>
      <c r="Z83" s="68">
        <v>7524</v>
      </c>
      <c r="AA83" s="68">
        <v>7524</v>
      </c>
    </row>
    <row r="84" spans="1:27" hidden="1" x14ac:dyDescent="0.3">
      <c r="A84" s="4" t="s">
        <v>34</v>
      </c>
      <c r="B84" s="3" t="s">
        <v>483</v>
      </c>
      <c r="C84" s="68">
        <v>26628</v>
      </c>
      <c r="D84" s="68">
        <v>26835</v>
      </c>
      <c r="E84" s="68">
        <v>26500</v>
      </c>
      <c r="F84" s="68">
        <v>26835</v>
      </c>
      <c r="G84" s="68">
        <v>26512</v>
      </c>
      <c r="H84" s="69">
        <v>36905</v>
      </c>
      <c r="I84" s="68">
        <v>26228</v>
      </c>
      <c r="J84" s="68">
        <v>26452</v>
      </c>
      <c r="K84" s="69">
        <v>36612</v>
      </c>
      <c r="L84" s="68">
        <v>26709</v>
      </c>
      <c r="M84" s="68">
        <v>22366</v>
      </c>
      <c r="N84" s="68">
        <v>17000</v>
      </c>
      <c r="O84" s="68">
        <v>21008</v>
      </c>
      <c r="P84" s="68">
        <v>21008</v>
      </c>
      <c r="Q84" s="68">
        <v>21008</v>
      </c>
      <c r="R84" s="68">
        <v>18584</v>
      </c>
      <c r="S84" s="68">
        <v>25048</v>
      </c>
      <c r="T84" s="68">
        <v>13418</v>
      </c>
      <c r="U84" s="68">
        <v>16329</v>
      </c>
      <c r="V84" s="68">
        <v>24000</v>
      </c>
      <c r="W84" s="68">
        <v>21963</v>
      </c>
      <c r="X84" s="68">
        <v>13837</v>
      </c>
      <c r="Y84" s="68">
        <v>7272</v>
      </c>
      <c r="Z84" s="68">
        <v>15352</v>
      </c>
      <c r="AA84" s="68">
        <v>7272</v>
      </c>
    </row>
    <row r="85" spans="1:27" hidden="1" x14ac:dyDescent="0.3">
      <c r="A85" s="4" t="s">
        <v>34</v>
      </c>
      <c r="B85" s="3" t="s">
        <v>484</v>
      </c>
      <c r="C85" s="68">
        <v>25745</v>
      </c>
      <c r="D85" s="68">
        <v>26143</v>
      </c>
      <c r="E85" s="69">
        <v>37895</v>
      </c>
      <c r="F85" s="68">
        <v>25795</v>
      </c>
      <c r="G85" s="68">
        <v>26000</v>
      </c>
      <c r="H85" s="68">
        <v>25789</v>
      </c>
      <c r="I85" s="68">
        <v>25921</v>
      </c>
      <c r="J85" s="68">
        <v>25600</v>
      </c>
      <c r="K85" s="69">
        <v>37683</v>
      </c>
      <c r="L85" s="68">
        <v>25566</v>
      </c>
      <c r="M85" s="68">
        <v>21974</v>
      </c>
      <c r="N85" s="68">
        <v>17021</v>
      </c>
      <c r="O85" s="68">
        <v>22736</v>
      </c>
      <c r="P85" s="68">
        <v>20384</v>
      </c>
      <c r="Q85" s="68">
        <v>20384</v>
      </c>
      <c r="R85" s="68">
        <v>24304</v>
      </c>
      <c r="S85" s="68">
        <v>24304</v>
      </c>
      <c r="T85" s="68">
        <v>12881</v>
      </c>
      <c r="U85" s="68">
        <v>15700</v>
      </c>
      <c r="V85" s="68">
        <v>25213</v>
      </c>
      <c r="W85" s="68">
        <v>21477</v>
      </c>
      <c r="X85" s="68">
        <v>13409</v>
      </c>
      <c r="Y85" s="68">
        <v>9408</v>
      </c>
      <c r="Z85" s="68">
        <v>9408</v>
      </c>
      <c r="AA85" s="68">
        <v>9408</v>
      </c>
    </row>
    <row r="86" spans="1:27" hidden="1" x14ac:dyDescent="0.3">
      <c r="A86" s="4" t="s">
        <v>34</v>
      </c>
      <c r="B86" s="3" t="s">
        <v>485</v>
      </c>
      <c r="C86" s="69">
        <v>37075</v>
      </c>
      <c r="D86" s="68">
        <v>26429</v>
      </c>
      <c r="E86" s="68">
        <v>26308</v>
      </c>
      <c r="F86" s="68">
        <v>26702</v>
      </c>
      <c r="G86" s="69">
        <v>37159</v>
      </c>
      <c r="H86" s="68">
        <v>26383</v>
      </c>
      <c r="I86" s="68">
        <v>34916</v>
      </c>
      <c r="J86" s="68">
        <v>26339</v>
      </c>
      <c r="K86" s="68">
        <v>26415</v>
      </c>
      <c r="L86" s="68">
        <v>26842</v>
      </c>
      <c r="M86" s="68">
        <v>22400</v>
      </c>
      <c r="N86" s="68">
        <v>17128</v>
      </c>
      <c r="O86" s="68">
        <v>21112</v>
      </c>
      <c r="P86" s="68">
        <v>21112</v>
      </c>
      <c r="Q86" s="68">
        <v>21112</v>
      </c>
      <c r="R86" s="68">
        <v>18676</v>
      </c>
      <c r="S86" s="68">
        <v>25172</v>
      </c>
      <c r="T86" s="68">
        <v>13553</v>
      </c>
      <c r="U86" s="68">
        <v>16226</v>
      </c>
      <c r="V86" s="68">
        <v>20956</v>
      </c>
      <c r="W86" s="68">
        <v>23617</v>
      </c>
      <c r="X86" s="68">
        <v>13774</v>
      </c>
      <c r="Y86" s="68">
        <v>7308</v>
      </c>
      <c r="Z86" s="68">
        <v>7308</v>
      </c>
      <c r="AA86" s="68">
        <v>7308</v>
      </c>
    </row>
    <row r="87" spans="1:27" hidden="1" x14ac:dyDescent="0.3">
      <c r="A87" s="4" t="s">
        <v>34</v>
      </c>
      <c r="B87" s="3" t="s">
        <v>486</v>
      </c>
      <c r="C87" s="68">
        <v>27143</v>
      </c>
      <c r="D87" s="68">
        <v>27069</v>
      </c>
      <c r="E87" s="69">
        <v>38816</v>
      </c>
      <c r="F87" s="68">
        <v>27069</v>
      </c>
      <c r="G87" s="68">
        <v>27200</v>
      </c>
      <c r="H87" s="68">
        <v>26833</v>
      </c>
      <c r="I87" s="68">
        <v>27500</v>
      </c>
      <c r="J87" s="68">
        <v>27632</v>
      </c>
      <c r="K87" s="69">
        <v>38370</v>
      </c>
      <c r="L87" s="68">
        <v>27794</v>
      </c>
      <c r="M87" s="68">
        <v>23333</v>
      </c>
      <c r="N87" s="68">
        <v>18095</v>
      </c>
      <c r="O87" s="68">
        <v>23040</v>
      </c>
      <c r="P87" s="68">
        <v>20160</v>
      </c>
      <c r="Q87" s="68">
        <v>20160</v>
      </c>
      <c r="R87" s="68">
        <v>18240</v>
      </c>
      <c r="S87" s="69">
        <v>44160</v>
      </c>
      <c r="T87" s="68">
        <v>13553</v>
      </c>
      <c r="U87" s="68">
        <v>16512</v>
      </c>
      <c r="V87" s="68">
        <v>25109</v>
      </c>
      <c r="W87" s="68">
        <v>22667</v>
      </c>
      <c r="X87" s="68">
        <v>14211</v>
      </c>
      <c r="Y87" s="68">
        <v>8640</v>
      </c>
      <c r="Z87" s="68">
        <v>8640</v>
      </c>
      <c r="AA87" s="68">
        <v>8640</v>
      </c>
    </row>
    <row r="88" spans="1:27" hidden="1" x14ac:dyDescent="0.3">
      <c r="A88" s="4" t="s">
        <v>34</v>
      </c>
      <c r="B88" s="3" t="s">
        <v>487</v>
      </c>
      <c r="C88" s="69">
        <v>40732</v>
      </c>
      <c r="D88" s="68">
        <v>26324</v>
      </c>
      <c r="E88" s="68">
        <v>27656</v>
      </c>
      <c r="F88" s="68">
        <v>26875</v>
      </c>
      <c r="G88" s="68">
        <v>26700</v>
      </c>
      <c r="H88" s="69">
        <v>36585</v>
      </c>
      <c r="I88" s="68">
        <v>26951</v>
      </c>
      <c r="J88" s="68">
        <v>26441</v>
      </c>
      <c r="K88" s="68">
        <v>27260</v>
      </c>
      <c r="L88" s="68">
        <v>27000</v>
      </c>
      <c r="M88" s="68">
        <v>23736</v>
      </c>
      <c r="N88" s="68">
        <v>20157</v>
      </c>
      <c r="O88" s="68">
        <v>24104</v>
      </c>
      <c r="P88" s="68">
        <v>22008</v>
      </c>
      <c r="Q88" s="68">
        <v>22008</v>
      </c>
      <c r="R88" s="68">
        <v>19912</v>
      </c>
      <c r="S88" s="68">
        <v>24104</v>
      </c>
      <c r="T88" s="68">
        <v>5878</v>
      </c>
      <c r="U88" s="68">
        <v>7507</v>
      </c>
      <c r="V88" s="68">
        <v>19800</v>
      </c>
      <c r="W88" s="68">
        <v>18219</v>
      </c>
      <c r="X88" s="68">
        <v>6290</v>
      </c>
      <c r="Y88" s="68">
        <v>9432</v>
      </c>
      <c r="Z88" s="68">
        <v>9432</v>
      </c>
      <c r="AA88" s="68">
        <v>9432</v>
      </c>
    </row>
    <row r="89" spans="1:27" hidden="1" x14ac:dyDescent="0.3">
      <c r="A89" s="4" t="s">
        <v>34</v>
      </c>
      <c r="B89" s="3" t="s">
        <v>488</v>
      </c>
      <c r="C89" s="68">
        <v>27767</v>
      </c>
      <c r="D89" s="69">
        <v>39103</v>
      </c>
      <c r="E89" s="68">
        <v>28072</v>
      </c>
      <c r="F89" s="68">
        <v>27561</v>
      </c>
      <c r="G89" s="68">
        <v>27841</v>
      </c>
      <c r="H89" s="68">
        <v>27821</v>
      </c>
      <c r="I89" s="68">
        <v>27952</v>
      </c>
      <c r="J89" s="68">
        <v>27368</v>
      </c>
      <c r="K89" s="68">
        <v>28077</v>
      </c>
      <c r="L89" s="70">
        <v>38710</v>
      </c>
      <c r="M89" s="68">
        <v>23441</v>
      </c>
      <c r="N89" s="68">
        <v>16882</v>
      </c>
      <c r="O89" s="68">
        <v>22048</v>
      </c>
      <c r="P89" s="68">
        <v>22048</v>
      </c>
      <c r="Q89" s="68">
        <v>22048</v>
      </c>
      <c r="R89" s="68">
        <v>16112</v>
      </c>
      <c r="S89" s="68">
        <v>22048</v>
      </c>
      <c r="T89" s="68">
        <v>11858</v>
      </c>
      <c r="U89" s="68">
        <v>14336</v>
      </c>
      <c r="V89" s="68">
        <v>25000</v>
      </c>
      <c r="W89" s="68">
        <v>22041</v>
      </c>
      <c r="X89" s="68">
        <v>12366</v>
      </c>
      <c r="Y89" s="68">
        <v>7632</v>
      </c>
      <c r="Z89" s="68">
        <v>7632</v>
      </c>
      <c r="AA89" s="68">
        <v>7632</v>
      </c>
    </row>
    <row r="90" spans="1:27" hidden="1" x14ac:dyDescent="0.3">
      <c r="A90" s="4" t="s">
        <v>34</v>
      </c>
      <c r="B90" s="3" t="s">
        <v>489</v>
      </c>
      <c r="C90" s="69">
        <v>38723</v>
      </c>
      <c r="D90" s="68">
        <v>26053</v>
      </c>
      <c r="E90" s="68">
        <v>25566</v>
      </c>
      <c r="F90" s="68">
        <v>25745</v>
      </c>
      <c r="G90" s="68">
        <v>25242</v>
      </c>
      <c r="H90" s="68">
        <v>25857</v>
      </c>
      <c r="I90" s="69">
        <v>38617</v>
      </c>
      <c r="J90" s="68">
        <v>25682</v>
      </c>
      <c r="K90" s="68">
        <v>25472</v>
      </c>
      <c r="L90" s="68">
        <v>25682</v>
      </c>
      <c r="M90" s="68">
        <v>22700</v>
      </c>
      <c r="N90" s="68">
        <v>17727</v>
      </c>
      <c r="O90" s="68">
        <v>34136</v>
      </c>
      <c r="P90" s="68">
        <v>21084</v>
      </c>
      <c r="Q90" s="68">
        <v>31124</v>
      </c>
      <c r="R90" s="68">
        <v>19076</v>
      </c>
      <c r="S90" s="68">
        <v>24096</v>
      </c>
      <c r="T90" s="68">
        <v>12923</v>
      </c>
      <c r="U90" s="68">
        <v>15900</v>
      </c>
      <c r="V90" s="68">
        <v>25106</v>
      </c>
      <c r="W90" s="68">
        <v>21714</v>
      </c>
      <c r="X90" s="68">
        <v>13617</v>
      </c>
      <c r="Y90" s="68">
        <v>9036</v>
      </c>
      <c r="Z90" s="68">
        <v>9036</v>
      </c>
      <c r="AA90" s="68">
        <v>9036</v>
      </c>
    </row>
    <row r="91" spans="1:27" hidden="1" x14ac:dyDescent="0.3">
      <c r="A91" s="4" t="s">
        <v>34</v>
      </c>
      <c r="B91" s="3" t="s">
        <v>490</v>
      </c>
      <c r="C91" s="68">
        <v>25741</v>
      </c>
      <c r="D91" s="68">
        <v>26024</v>
      </c>
      <c r="E91" s="68">
        <v>25664</v>
      </c>
      <c r="F91" s="68">
        <v>26024</v>
      </c>
      <c r="G91" s="70">
        <v>36796</v>
      </c>
      <c r="H91" s="68">
        <v>25890</v>
      </c>
      <c r="I91" s="69">
        <v>26837</v>
      </c>
      <c r="J91" s="68">
        <v>25714</v>
      </c>
      <c r="K91" s="68">
        <v>26024</v>
      </c>
      <c r="L91" s="68">
        <v>26026</v>
      </c>
      <c r="M91" s="68">
        <v>21868</v>
      </c>
      <c r="N91" s="68">
        <v>17260</v>
      </c>
      <c r="O91" s="68">
        <v>23608</v>
      </c>
      <c r="P91" s="68">
        <v>29964</v>
      </c>
      <c r="Q91" s="68">
        <v>19068</v>
      </c>
      <c r="R91" s="68">
        <v>17252</v>
      </c>
      <c r="S91" s="68">
        <v>23608</v>
      </c>
      <c r="T91" s="68">
        <v>12727</v>
      </c>
      <c r="U91" s="68">
        <v>15568</v>
      </c>
      <c r="V91" s="68">
        <v>23864</v>
      </c>
      <c r="W91" s="68">
        <v>21084</v>
      </c>
      <c r="X91" s="68">
        <v>13507</v>
      </c>
      <c r="Y91" s="68">
        <v>8172</v>
      </c>
      <c r="Z91" s="68">
        <v>8172</v>
      </c>
      <c r="AA91" s="68">
        <v>8172</v>
      </c>
    </row>
    <row r="92" spans="1:27" hidden="1" x14ac:dyDescent="0.3">
      <c r="A92" s="4" t="s">
        <v>34</v>
      </c>
      <c r="B92" s="3" t="s">
        <v>491</v>
      </c>
      <c r="C92" s="68">
        <v>26017</v>
      </c>
      <c r="D92" s="68">
        <v>26250</v>
      </c>
      <c r="E92" s="68">
        <v>26757</v>
      </c>
      <c r="F92" s="69">
        <v>38900</v>
      </c>
      <c r="G92" s="68">
        <v>26765</v>
      </c>
      <c r="H92" s="70">
        <v>39344</v>
      </c>
      <c r="I92" s="68">
        <v>26154</v>
      </c>
      <c r="J92" s="68">
        <v>26622</v>
      </c>
      <c r="K92" s="68">
        <v>26304</v>
      </c>
      <c r="L92" s="68">
        <v>26304</v>
      </c>
      <c r="M92" s="68">
        <v>22500</v>
      </c>
      <c r="N92" s="68">
        <v>17391</v>
      </c>
      <c r="O92" s="68">
        <v>22176</v>
      </c>
      <c r="P92" s="68">
        <v>19404</v>
      </c>
      <c r="Q92" s="68">
        <v>19404</v>
      </c>
      <c r="R92" s="68">
        <v>17556</v>
      </c>
      <c r="S92" s="68">
        <v>24024</v>
      </c>
      <c r="T92" s="68">
        <v>12869</v>
      </c>
      <c r="U92" s="68">
        <v>15636</v>
      </c>
      <c r="V92" s="68">
        <v>24038</v>
      </c>
      <c r="W92" s="68">
        <v>21395</v>
      </c>
      <c r="X92" s="68">
        <v>13367</v>
      </c>
      <c r="Y92" s="68">
        <v>8316</v>
      </c>
      <c r="Z92" s="68">
        <v>8316</v>
      </c>
      <c r="AA92" s="68">
        <v>8316</v>
      </c>
    </row>
    <row r="93" spans="1:27" hidden="1" x14ac:dyDescent="0.3">
      <c r="A93" s="4" t="s">
        <v>34</v>
      </c>
      <c r="B93" s="3" t="s">
        <v>492</v>
      </c>
      <c r="C93" s="68">
        <v>26489</v>
      </c>
      <c r="D93" s="68">
        <v>26628</v>
      </c>
      <c r="E93" s="69">
        <v>38902</v>
      </c>
      <c r="F93" s="68">
        <v>26522</v>
      </c>
      <c r="G93" s="68">
        <v>37073</v>
      </c>
      <c r="H93" s="68">
        <v>26395</v>
      </c>
      <c r="I93" s="68">
        <v>26444</v>
      </c>
      <c r="J93" s="68">
        <v>26444</v>
      </c>
      <c r="K93" s="68">
        <v>26186</v>
      </c>
      <c r="L93" s="68">
        <v>26429</v>
      </c>
      <c r="M93" s="69">
        <v>28415</v>
      </c>
      <c r="N93" s="68">
        <v>18909</v>
      </c>
      <c r="O93" s="68">
        <v>21088</v>
      </c>
      <c r="P93" s="68">
        <v>21088</v>
      </c>
      <c r="Q93" s="68">
        <v>21088</v>
      </c>
      <c r="R93" s="68">
        <v>18584</v>
      </c>
      <c r="S93" s="68">
        <v>25048</v>
      </c>
      <c r="T93" s="68">
        <v>17447</v>
      </c>
      <c r="U93" s="68">
        <v>234331</v>
      </c>
      <c r="V93" s="68">
        <v>25111</v>
      </c>
      <c r="W93" s="68">
        <v>21111</v>
      </c>
      <c r="X93" s="68">
        <v>17627</v>
      </c>
      <c r="Y93" s="68">
        <v>7272</v>
      </c>
      <c r="Z93" s="68">
        <v>7272</v>
      </c>
      <c r="AA93" s="68">
        <v>7272</v>
      </c>
    </row>
    <row r="94" spans="1:27" hidden="1" x14ac:dyDescent="0.3">
      <c r="A94" s="4" t="s">
        <v>34</v>
      </c>
      <c r="B94" s="3" t="s">
        <v>493</v>
      </c>
      <c r="C94" s="68">
        <v>25870</v>
      </c>
      <c r="D94" s="69">
        <v>38488</v>
      </c>
      <c r="E94" s="68">
        <v>26216</v>
      </c>
      <c r="F94" s="68">
        <v>25636</v>
      </c>
      <c r="G94" s="68">
        <v>26000</v>
      </c>
      <c r="H94" s="68">
        <v>25481</v>
      </c>
      <c r="I94" s="68">
        <v>24231</v>
      </c>
      <c r="J94" s="68">
        <v>25714</v>
      </c>
      <c r="K94" s="68">
        <v>25714</v>
      </c>
      <c r="L94" s="69">
        <v>38000</v>
      </c>
      <c r="M94" s="68">
        <v>22125</v>
      </c>
      <c r="N94" s="68">
        <v>16909</v>
      </c>
      <c r="O94" s="68">
        <v>23608</v>
      </c>
      <c r="P94" s="68">
        <v>19068</v>
      </c>
      <c r="Q94" s="68">
        <v>19068</v>
      </c>
      <c r="R94" s="68">
        <v>17252</v>
      </c>
      <c r="S94" s="68">
        <v>23608</v>
      </c>
      <c r="T94" s="68">
        <v>12791</v>
      </c>
      <c r="U94" s="68">
        <v>15385</v>
      </c>
      <c r="V94" s="68">
        <v>24118</v>
      </c>
      <c r="W94" s="68">
        <v>20776</v>
      </c>
      <c r="X94" s="68">
        <v>13163</v>
      </c>
      <c r="Y94" s="68">
        <v>8172</v>
      </c>
      <c r="Z94" s="68">
        <v>8172</v>
      </c>
      <c r="AA94" s="68">
        <v>8172</v>
      </c>
    </row>
    <row r="95" spans="1:27" hidden="1" x14ac:dyDescent="0.3">
      <c r="A95" s="4" t="s">
        <v>34</v>
      </c>
      <c r="B95" s="3" t="s">
        <v>494</v>
      </c>
      <c r="C95" s="68">
        <v>26211</v>
      </c>
      <c r="D95" s="68">
        <v>26250</v>
      </c>
      <c r="E95" s="68">
        <v>26139</v>
      </c>
      <c r="F95" s="69">
        <v>37426</v>
      </c>
      <c r="G95" s="68">
        <v>25980</v>
      </c>
      <c r="H95" s="68">
        <v>25876</v>
      </c>
      <c r="I95" s="68">
        <v>25962</v>
      </c>
      <c r="J95" s="68">
        <v>26146</v>
      </c>
      <c r="K95" s="68">
        <v>26082</v>
      </c>
      <c r="L95" s="69">
        <v>37419</v>
      </c>
      <c r="M95" s="68">
        <v>22059</v>
      </c>
      <c r="N95" s="68">
        <v>17143</v>
      </c>
      <c r="O95" s="68">
        <v>23920</v>
      </c>
      <c r="P95" s="68">
        <v>30360</v>
      </c>
      <c r="Q95" s="68">
        <v>19320</v>
      </c>
      <c r="R95" s="68">
        <v>17480</v>
      </c>
      <c r="S95" s="68">
        <v>23920</v>
      </c>
      <c r="T95" s="68">
        <v>12903</v>
      </c>
      <c r="U95" s="68">
        <v>15729</v>
      </c>
      <c r="V95" s="68">
        <v>24000</v>
      </c>
      <c r="W95" s="68">
        <v>21121</v>
      </c>
      <c r="X95" s="68">
        <v>13300</v>
      </c>
      <c r="Y95" s="68">
        <v>8280</v>
      </c>
      <c r="Z95" s="68">
        <v>8280</v>
      </c>
      <c r="AA95" s="68">
        <v>8280</v>
      </c>
    </row>
    <row r="96" spans="1:27" hidden="1" x14ac:dyDescent="0.3">
      <c r="A96" s="203" t="s">
        <v>34</v>
      </c>
      <c r="B96" s="202" t="s">
        <v>495</v>
      </c>
      <c r="C96" s="205">
        <v>26019</v>
      </c>
      <c r="D96" s="205">
        <v>26170</v>
      </c>
      <c r="E96" s="206">
        <v>36939</v>
      </c>
      <c r="F96" s="205">
        <v>26122</v>
      </c>
      <c r="G96" s="205">
        <v>25847</v>
      </c>
      <c r="H96" s="205">
        <v>25938</v>
      </c>
      <c r="I96" s="205">
        <v>25926</v>
      </c>
      <c r="J96" s="206">
        <v>36698</v>
      </c>
      <c r="K96" s="205">
        <v>26000</v>
      </c>
      <c r="L96" s="206">
        <v>36837</v>
      </c>
      <c r="M96" s="207">
        <v>32500</v>
      </c>
      <c r="N96" s="205">
        <v>17609</v>
      </c>
      <c r="O96" s="205">
        <v>23188</v>
      </c>
      <c r="P96" s="205">
        <v>19448</v>
      </c>
      <c r="Q96" s="205">
        <v>19448</v>
      </c>
      <c r="R96" s="205">
        <v>17204</v>
      </c>
      <c r="S96" s="205">
        <v>23188</v>
      </c>
      <c r="T96" s="205">
        <v>12391</v>
      </c>
      <c r="U96" s="205">
        <v>14906</v>
      </c>
      <c r="V96" s="205">
        <v>23947</v>
      </c>
      <c r="W96" s="205">
        <v>21771</v>
      </c>
      <c r="X96" s="205">
        <v>12778</v>
      </c>
      <c r="Y96" s="205">
        <v>8228</v>
      </c>
      <c r="Z96" s="205">
        <v>8228</v>
      </c>
      <c r="AA96" s="205">
        <v>14960</v>
      </c>
    </row>
    <row r="97" spans="1:27" hidden="1" x14ac:dyDescent="0.3">
      <c r="A97" s="4" t="s">
        <v>33</v>
      </c>
      <c r="B97" s="3" t="s">
        <v>496</v>
      </c>
      <c r="C97" s="69">
        <v>38308</v>
      </c>
      <c r="D97" s="68">
        <v>30154</v>
      </c>
      <c r="E97" s="68">
        <v>29346</v>
      </c>
      <c r="F97" s="69">
        <v>37273</v>
      </c>
      <c r="G97" s="68">
        <v>29300</v>
      </c>
      <c r="H97" s="68">
        <v>29247</v>
      </c>
      <c r="I97" s="68">
        <v>29620</v>
      </c>
      <c r="J97" s="68">
        <v>29861</v>
      </c>
      <c r="K97" s="68">
        <v>0</v>
      </c>
      <c r="L97" s="68">
        <v>0</v>
      </c>
      <c r="M97" s="68">
        <v>0</v>
      </c>
      <c r="N97" s="68">
        <v>18817</v>
      </c>
      <c r="O97" s="68">
        <v>24440</v>
      </c>
      <c r="P97" s="68">
        <v>0</v>
      </c>
      <c r="Q97" s="68">
        <v>0</v>
      </c>
      <c r="R97" s="68">
        <v>0</v>
      </c>
      <c r="S97" s="68">
        <v>38540</v>
      </c>
      <c r="T97" s="68">
        <v>13333</v>
      </c>
      <c r="U97" s="68">
        <v>16203</v>
      </c>
      <c r="V97" s="68">
        <v>24651</v>
      </c>
      <c r="W97" s="68">
        <v>21720</v>
      </c>
      <c r="X97" s="68">
        <v>13696</v>
      </c>
      <c r="Y97" s="68">
        <v>10340</v>
      </c>
      <c r="Z97" s="68">
        <v>0</v>
      </c>
      <c r="AA97" s="68">
        <v>0</v>
      </c>
    </row>
    <row r="98" spans="1:27" hidden="1" x14ac:dyDescent="0.3">
      <c r="A98" s="4" t="s">
        <v>33</v>
      </c>
      <c r="B98" s="3" t="s">
        <v>497</v>
      </c>
      <c r="C98" s="68">
        <v>27119</v>
      </c>
      <c r="D98" s="68">
        <v>27340</v>
      </c>
      <c r="E98" s="68">
        <v>27340</v>
      </c>
      <c r="F98" s="68">
        <v>27170</v>
      </c>
      <c r="G98" s="68">
        <v>27170</v>
      </c>
      <c r="H98" s="68">
        <v>26964</v>
      </c>
      <c r="I98" s="69">
        <v>37400</v>
      </c>
      <c r="J98" s="68">
        <v>27200</v>
      </c>
      <c r="K98" s="68">
        <v>27054</v>
      </c>
      <c r="L98" s="68">
        <v>27200</v>
      </c>
      <c r="M98" s="68">
        <v>22273</v>
      </c>
      <c r="N98" s="68">
        <v>19043</v>
      </c>
      <c r="O98" s="68">
        <v>21948</v>
      </c>
      <c r="P98" s="68">
        <v>18408</v>
      </c>
      <c r="Q98" s="68">
        <v>18408</v>
      </c>
      <c r="R98" s="68">
        <v>16284</v>
      </c>
      <c r="S98" s="68">
        <v>21948</v>
      </c>
      <c r="T98" s="68">
        <v>11694</v>
      </c>
      <c r="U98" s="68">
        <v>14255</v>
      </c>
      <c r="V98" s="68">
        <v>25143</v>
      </c>
      <c r="W98" s="68">
        <v>20732</v>
      </c>
      <c r="X98" s="68">
        <v>12159</v>
      </c>
      <c r="Y98" s="68">
        <v>10620</v>
      </c>
      <c r="Z98" s="68">
        <v>10620</v>
      </c>
      <c r="AA98" s="68">
        <v>7788</v>
      </c>
    </row>
    <row r="99" spans="1:27" hidden="1" x14ac:dyDescent="0.3">
      <c r="A99" s="4" t="s">
        <v>33</v>
      </c>
      <c r="B99" s="3" t="s">
        <v>498</v>
      </c>
      <c r="C99" s="68">
        <v>2358</v>
      </c>
      <c r="D99" s="68">
        <v>2323</v>
      </c>
      <c r="E99" s="68">
        <v>2563</v>
      </c>
      <c r="F99" s="68">
        <v>2422</v>
      </c>
      <c r="G99" s="68">
        <v>2240</v>
      </c>
      <c r="H99" s="68">
        <v>2110</v>
      </c>
      <c r="I99" s="68">
        <v>2240</v>
      </c>
      <c r="J99" s="68">
        <v>2344</v>
      </c>
      <c r="K99" s="68">
        <v>2475</v>
      </c>
      <c r="L99" s="68">
        <v>2475</v>
      </c>
      <c r="M99" s="68">
        <v>25300</v>
      </c>
      <c r="N99" s="69">
        <v>11158</v>
      </c>
      <c r="O99" s="68">
        <v>13860</v>
      </c>
      <c r="P99" s="68">
        <v>7260</v>
      </c>
      <c r="Q99" s="68">
        <v>7260</v>
      </c>
      <c r="R99" s="68">
        <v>3960</v>
      </c>
      <c r="S99" s="68">
        <v>3960</v>
      </c>
      <c r="T99" s="68">
        <v>4304</v>
      </c>
      <c r="U99" s="68">
        <v>5356</v>
      </c>
      <c r="V99" s="68">
        <v>17200</v>
      </c>
      <c r="W99" s="68">
        <v>9274</v>
      </c>
      <c r="X99" s="68">
        <v>4488</v>
      </c>
      <c r="Y99" s="68">
        <v>12540</v>
      </c>
      <c r="Z99" s="68">
        <v>12540</v>
      </c>
      <c r="AA99" s="68">
        <v>3960</v>
      </c>
    </row>
    <row r="100" spans="1:27" hidden="1" x14ac:dyDescent="0.3">
      <c r="A100" s="4" t="s">
        <v>33</v>
      </c>
      <c r="B100" s="3" t="s">
        <v>22</v>
      </c>
      <c r="C100" s="68">
        <v>29200</v>
      </c>
      <c r="D100" s="68">
        <v>29318</v>
      </c>
      <c r="E100" s="68">
        <v>29151</v>
      </c>
      <c r="F100" s="68">
        <v>29107</v>
      </c>
      <c r="G100" s="68">
        <v>29318</v>
      </c>
      <c r="H100" s="69">
        <v>39100</v>
      </c>
      <c r="I100" s="68">
        <v>29100</v>
      </c>
      <c r="J100" s="68">
        <v>29149</v>
      </c>
      <c r="K100" s="68">
        <v>29318</v>
      </c>
      <c r="L100" s="68">
        <v>29390</v>
      </c>
      <c r="M100" s="68">
        <v>22105</v>
      </c>
      <c r="N100" s="68">
        <v>16525</v>
      </c>
      <c r="O100" s="68">
        <v>22852</v>
      </c>
      <c r="P100" s="68">
        <v>20488</v>
      </c>
      <c r="Q100" s="68">
        <v>20488</v>
      </c>
      <c r="R100" s="68">
        <v>18124</v>
      </c>
      <c r="S100" s="69">
        <v>40188</v>
      </c>
      <c r="T100" s="68">
        <v>11875</v>
      </c>
      <c r="U100" s="68">
        <v>14300</v>
      </c>
      <c r="V100" s="69">
        <v>25455</v>
      </c>
      <c r="W100" s="68">
        <v>20789</v>
      </c>
      <c r="X100" s="68">
        <v>12170</v>
      </c>
      <c r="Y100" s="68">
        <v>9456</v>
      </c>
      <c r="Z100" s="68">
        <v>9456</v>
      </c>
      <c r="AA100" s="68">
        <v>9456</v>
      </c>
    </row>
    <row r="101" spans="1:27" hidden="1" x14ac:dyDescent="0.3">
      <c r="A101" s="4" t="s">
        <v>33</v>
      </c>
      <c r="B101" s="3" t="s">
        <v>20</v>
      </c>
      <c r="C101" s="68">
        <v>11273</v>
      </c>
      <c r="D101" s="68">
        <v>11217</v>
      </c>
      <c r="E101" s="68">
        <v>11963</v>
      </c>
      <c r="F101" s="68">
        <v>11579</v>
      </c>
      <c r="G101" s="68">
        <v>11300</v>
      </c>
      <c r="H101" s="68">
        <v>11341</v>
      </c>
      <c r="I101" s="68">
        <v>11659</v>
      </c>
      <c r="J101" s="68">
        <v>10960</v>
      </c>
      <c r="K101" s="68">
        <v>11238</v>
      </c>
      <c r="L101" s="68">
        <v>11474</v>
      </c>
      <c r="M101" s="68">
        <v>4339</v>
      </c>
      <c r="N101" s="68">
        <v>3910</v>
      </c>
      <c r="O101" s="68">
        <v>2696</v>
      </c>
      <c r="P101" s="68">
        <v>2696</v>
      </c>
      <c r="Q101" s="68">
        <v>2696</v>
      </c>
      <c r="R101" s="69">
        <v>35048</v>
      </c>
      <c r="S101" s="68">
        <v>2696</v>
      </c>
      <c r="T101" s="68">
        <v>3547</v>
      </c>
      <c r="U101" s="68">
        <v>3981</v>
      </c>
      <c r="V101" s="68">
        <v>4367</v>
      </c>
      <c r="W101" s="69">
        <v>22947</v>
      </c>
      <c r="X101" s="68">
        <v>4116</v>
      </c>
      <c r="Y101" s="68">
        <v>2696</v>
      </c>
      <c r="Z101" s="68">
        <v>2696</v>
      </c>
      <c r="AA101" s="68">
        <v>2696</v>
      </c>
    </row>
    <row r="102" spans="1:27" hidden="1" x14ac:dyDescent="0.3">
      <c r="A102" s="4" t="s">
        <v>33</v>
      </c>
      <c r="B102" s="3" t="s">
        <v>64</v>
      </c>
      <c r="C102" s="68">
        <v>28661</v>
      </c>
      <c r="D102" s="68">
        <v>28800</v>
      </c>
      <c r="E102" s="68">
        <v>29500</v>
      </c>
      <c r="F102" s="69">
        <v>37460</v>
      </c>
      <c r="G102" s="68">
        <v>28611</v>
      </c>
      <c r="H102" s="68">
        <v>28696</v>
      </c>
      <c r="I102" s="68">
        <v>29079</v>
      </c>
      <c r="J102" s="68">
        <v>29265</v>
      </c>
      <c r="K102" s="68">
        <v>28611</v>
      </c>
      <c r="L102" s="68">
        <v>28700</v>
      </c>
      <c r="M102" s="68">
        <v>20556</v>
      </c>
      <c r="N102" s="68">
        <v>17368</v>
      </c>
      <c r="O102" s="68">
        <v>21692</v>
      </c>
      <c r="P102" s="68">
        <v>19448</v>
      </c>
      <c r="Q102" s="68">
        <v>19448</v>
      </c>
      <c r="R102" s="68">
        <v>17204</v>
      </c>
      <c r="S102" s="68">
        <v>23188</v>
      </c>
      <c r="T102" s="68">
        <v>12500</v>
      </c>
      <c r="U102" s="68">
        <v>14773</v>
      </c>
      <c r="V102" s="68">
        <v>21974</v>
      </c>
      <c r="W102" s="68">
        <v>24048</v>
      </c>
      <c r="X102" s="68">
        <v>12700</v>
      </c>
      <c r="Y102" s="68">
        <v>10472</v>
      </c>
      <c r="Z102" s="68">
        <v>10472</v>
      </c>
      <c r="AA102" s="68">
        <v>8228</v>
      </c>
    </row>
    <row r="103" spans="1:27" hidden="1" x14ac:dyDescent="0.3">
      <c r="A103" s="4" t="s">
        <v>33</v>
      </c>
      <c r="B103" s="3" t="s">
        <v>499</v>
      </c>
      <c r="C103" s="68">
        <v>27875</v>
      </c>
      <c r="D103" s="69">
        <v>37612</v>
      </c>
      <c r="E103" s="68">
        <v>27455</v>
      </c>
      <c r="F103" s="68">
        <v>27875</v>
      </c>
      <c r="G103" s="68">
        <v>27500</v>
      </c>
      <c r="H103" s="70">
        <v>37973</v>
      </c>
      <c r="I103" s="68">
        <v>27453</v>
      </c>
      <c r="J103" s="68">
        <v>27750</v>
      </c>
      <c r="K103" s="68">
        <v>27609</v>
      </c>
      <c r="L103" s="68">
        <v>27551</v>
      </c>
      <c r="M103" s="68">
        <v>22391</v>
      </c>
      <c r="N103" s="68">
        <v>16500</v>
      </c>
      <c r="O103" s="68">
        <v>22196</v>
      </c>
      <c r="P103" s="68">
        <v>29356</v>
      </c>
      <c r="Q103" s="68">
        <v>18616</v>
      </c>
      <c r="R103" s="68">
        <v>16468</v>
      </c>
      <c r="S103" s="68">
        <v>22196</v>
      </c>
      <c r="T103" s="68">
        <v>11988</v>
      </c>
      <c r="U103" s="68">
        <v>14286</v>
      </c>
      <c r="V103" s="69">
        <v>24922</v>
      </c>
      <c r="W103" s="68">
        <v>20816</v>
      </c>
      <c r="X103" s="68">
        <v>12326</v>
      </c>
      <c r="Y103" s="68">
        <v>15036</v>
      </c>
      <c r="Z103" s="68">
        <v>10024</v>
      </c>
      <c r="AA103" s="68">
        <v>7876</v>
      </c>
    </row>
    <row r="104" spans="1:27" hidden="1" x14ac:dyDescent="0.3">
      <c r="A104" s="4" t="s">
        <v>33</v>
      </c>
      <c r="B104" s="3" t="s">
        <v>500</v>
      </c>
      <c r="C104" s="68">
        <v>29457</v>
      </c>
      <c r="D104" s="68">
        <v>29457</v>
      </c>
      <c r="E104" s="69">
        <v>37500</v>
      </c>
      <c r="F104" s="68">
        <v>29182</v>
      </c>
      <c r="G104" s="68">
        <v>29091</v>
      </c>
      <c r="H104" s="68">
        <v>29130</v>
      </c>
      <c r="I104" s="68">
        <v>29853</v>
      </c>
      <c r="J104" s="68">
        <v>29091</v>
      </c>
      <c r="K104" s="68">
        <v>29595</v>
      </c>
      <c r="L104" s="69">
        <v>37143</v>
      </c>
      <c r="M104" s="68">
        <v>22891</v>
      </c>
      <c r="N104" s="68">
        <v>18088</v>
      </c>
      <c r="O104" s="68">
        <v>34440</v>
      </c>
      <c r="P104" s="68">
        <v>21840</v>
      </c>
      <c r="Q104" s="68">
        <v>21840</v>
      </c>
      <c r="R104" s="68">
        <v>19320</v>
      </c>
      <c r="S104" s="68">
        <v>23520</v>
      </c>
      <c r="T104" s="68">
        <v>16512</v>
      </c>
      <c r="U104" s="68">
        <v>24388</v>
      </c>
      <c r="V104" s="68">
        <v>24423</v>
      </c>
      <c r="W104" s="68">
        <v>21837</v>
      </c>
      <c r="X104" s="68">
        <v>16977</v>
      </c>
      <c r="Y104" s="68">
        <v>10080</v>
      </c>
      <c r="Z104" s="68">
        <v>10080</v>
      </c>
      <c r="AA104" s="68">
        <v>10080</v>
      </c>
    </row>
    <row r="105" spans="1:27" hidden="1" x14ac:dyDescent="0.3">
      <c r="A105" s="4" t="s">
        <v>33</v>
      </c>
      <c r="B105" s="3" t="s">
        <v>501</v>
      </c>
      <c r="C105" s="68">
        <v>28684</v>
      </c>
      <c r="D105" s="68">
        <v>28523</v>
      </c>
      <c r="E105" s="68">
        <v>31714</v>
      </c>
      <c r="F105" s="68">
        <v>31300</v>
      </c>
      <c r="G105" s="68">
        <v>31463</v>
      </c>
      <c r="H105" s="68">
        <v>30943</v>
      </c>
      <c r="I105" s="68">
        <v>31132</v>
      </c>
      <c r="J105" s="68">
        <v>31277</v>
      </c>
      <c r="K105" s="69">
        <v>37571</v>
      </c>
      <c r="L105" s="68">
        <v>31579</v>
      </c>
      <c r="M105" s="68">
        <v>22321</v>
      </c>
      <c r="N105" s="68">
        <v>17000</v>
      </c>
      <c r="O105" s="68">
        <v>21112</v>
      </c>
      <c r="P105" s="68">
        <v>21112</v>
      </c>
      <c r="Q105" s="68">
        <v>21112</v>
      </c>
      <c r="R105" s="68">
        <v>18676</v>
      </c>
      <c r="S105" s="68">
        <v>22736</v>
      </c>
      <c r="T105" s="68">
        <v>12317</v>
      </c>
      <c r="U105" s="68">
        <v>15000</v>
      </c>
      <c r="V105" s="68">
        <v>25227</v>
      </c>
      <c r="W105" s="68">
        <v>21170</v>
      </c>
      <c r="X105" s="68">
        <v>12805</v>
      </c>
      <c r="Y105" s="68">
        <v>9744</v>
      </c>
      <c r="Z105" s="68">
        <v>11368</v>
      </c>
      <c r="AA105" s="68">
        <v>9744</v>
      </c>
    </row>
    <row r="106" spans="1:27" hidden="1" x14ac:dyDescent="0.3">
      <c r="A106" s="4" t="s">
        <v>33</v>
      </c>
      <c r="B106" s="3" t="s">
        <v>502</v>
      </c>
      <c r="C106" s="68">
        <v>30761</v>
      </c>
      <c r="D106" s="69">
        <v>37738</v>
      </c>
      <c r="E106" s="69">
        <v>38088</v>
      </c>
      <c r="F106" s="68">
        <v>30536</v>
      </c>
      <c r="G106" s="68">
        <v>30600</v>
      </c>
      <c r="H106" s="68">
        <v>30658</v>
      </c>
      <c r="I106" s="68">
        <v>30600</v>
      </c>
      <c r="J106" s="68">
        <v>30600</v>
      </c>
      <c r="K106" s="68">
        <v>30921</v>
      </c>
      <c r="L106" s="68">
        <v>30833</v>
      </c>
      <c r="M106" s="68">
        <v>22143</v>
      </c>
      <c r="N106" s="68">
        <v>16974</v>
      </c>
      <c r="O106" s="68">
        <v>24676</v>
      </c>
      <c r="P106" s="68">
        <v>20696</v>
      </c>
      <c r="Q106" s="68">
        <v>20696</v>
      </c>
      <c r="R106" s="68">
        <v>18308</v>
      </c>
      <c r="S106" s="68">
        <v>22288</v>
      </c>
      <c r="T106" s="68">
        <v>15882</v>
      </c>
      <c r="U106" s="68">
        <v>20921</v>
      </c>
      <c r="V106" s="68">
        <v>26029</v>
      </c>
      <c r="W106" s="68">
        <v>20921</v>
      </c>
      <c r="X106" s="68">
        <v>15833</v>
      </c>
      <c r="Y106" s="68">
        <v>9552</v>
      </c>
      <c r="Z106" s="68">
        <v>9552</v>
      </c>
      <c r="AA106" s="68">
        <v>9552</v>
      </c>
    </row>
    <row r="107" spans="1:27" hidden="1" x14ac:dyDescent="0.3">
      <c r="A107" s="4" t="s">
        <v>33</v>
      </c>
      <c r="B107" s="3" t="s">
        <v>503</v>
      </c>
      <c r="C107" s="68">
        <v>30102</v>
      </c>
      <c r="D107" s="68">
        <v>30349</v>
      </c>
      <c r="E107" s="68">
        <v>30102</v>
      </c>
      <c r="F107" s="68">
        <v>30102</v>
      </c>
      <c r="G107" s="69">
        <v>37209</v>
      </c>
      <c r="H107" s="68">
        <v>29891</v>
      </c>
      <c r="I107" s="68">
        <v>30000</v>
      </c>
      <c r="J107" s="68">
        <v>29828</v>
      </c>
      <c r="K107" s="68">
        <v>35854</v>
      </c>
      <c r="L107" s="68">
        <v>30405</v>
      </c>
      <c r="M107" s="68">
        <v>22750</v>
      </c>
      <c r="N107" s="68">
        <v>17091</v>
      </c>
      <c r="O107" s="68">
        <v>21112</v>
      </c>
      <c r="P107" s="68">
        <v>21112</v>
      </c>
      <c r="Q107" s="68">
        <v>21112</v>
      </c>
      <c r="R107" s="68">
        <v>18676</v>
      </c>
      <c r="S107" s="68">
        <v>22736</v>
      </c>
      <c r="T107" s="68">
        <v>12388</v>
      </c>
      <c r="U107" s="68">
        <v>15147</v>
      </c>
      <c r="V107" s="68">
        <v>25000</v>
      </c>
      <c r="W107" s="68">
        <v>21122</v>
      </c>
      <c r="X107" s="68">
        <v>12545</v>
      </c>
      <c r="Y107" s="68">
        <v>9744</v>
      </c>
      <c r="Z107" s="68">
        <v>9744</v>
      </c>
      <c r="AA107" s="68">
        <v>9744</v>
      </c>
    </row>
    <row r="108" spans="1:27" hidden="1" x14ac:dyDescent="0.3">
      <c r="A108" s="4" t="s">
        <v>33</v>
      </c>
      <c r="B108" s="3" t="s">
        <v>504</v>
      </c>
      <c r="C108" s="68">
        <v>30506</v>
      </c>
      <c r="D108" s="68">
        <v>30200</v>
      </c>
      <c r="E108" s="68">
        <v>29917</v>
      </c>
      <c r="F108" s="68">
        <v>30704</v>
      </c>
      <c r="G108" s="68">
        <v>30215</v>
      </c>
      <c r="H108" s="68">
        <v>28750</v>
      </c>
      <c r="I108" s="68">
        <v>30100</v>
      </c>
      <c r="J108" s="69">
        <v>37209</v>
      </c>
      <c r="K108" s="68">
        <v>29840</v>
      </c>
      <c r="L108" s="68">
        <v>30556</v>
      </c>
      <c r="M108" s="68">
        <v>22982</v>
      </c>
      <c r="N108" s="68">
        <v>18065</v>
      </c>
      <c r="O108" s="68">
        <v>23136</v>
      </c>
      <c r="P108" s="68">
        <v>29884</v>
      </c>
      <c r="Q108" s="68">
        <v>29884</v>
      </c>
      <c r="R108" s="68">
        <v>18316</v>
      </c>
      <c r="S108" s="68">
        <v>22172</v>
      </c>
      <c r="T108" s="68">
        <v>12375</v>
      </c>
      <c r="U108" s="68">
        <v>14731</v>
      </c>
      <c r="V108" s="68">
        <v>25349</v>
      </c>
      <c r="W108" s="68">
        <v>22000</v>
      </c>
      <c r="X108" s="68">
        <v>12903</v>
      </c>
      <c r="Y108" s="68">
        <v>8676</v>
      </c>
      <c r="Z108" s="68">
        <v>8676</v>
      </c>
      <c r="AA108" s="68">
        <v>8676</v>
      </c>
    </row>
    <row r="109" spans="1:27" hidden="1" x14ac:dyDescent="0.3">
      <c r="A109" s="4" t="s">
        <v>33</v>
      </c>
      <c r="B109" s="3" t="s">
        <v>505</v>
      </c>
      <c r="C109" s="68">
        <v>30781</v>
      </c>
      <c r="D109" s="68">
        <v>30244</v>
      </c>
      <c r="E109" s="68">
        <v>29606</v>
      </c>
      <c r="F109" s="68">
        <v>29739</v>
      </c>
      <c r="G109" s="69">
        <v>39219</v>
      </c>
      <c r="H109" s="68">
        <v>19400</v>
      </c>
      <c r="I109" s="68">
        <v>30588</v>
      </c>
      <c r="J109" s="68">
        <v>30122</v>
      </c>
      <c r="K109" s="68">
        <v>29720</v>
      </c>
      <c r="L109" s="68">
        <v>30411</v>
      </c>
      <c r="M109" s="68">
        <v>22813</v>
      </c>
      <c r="N109" s="68">
        <v>21099</v>
      </c>
      <c r="O109" s="68">
        <v>22680</v>
      </c>
      <c r="P109" s="68">
        <v>22680</v>
      </c>
      <c r="Q109" s="68">
        <v>22680</v>
      </c>
      <c r="R109" s="68">
        <v>18360</v>
      </c>
      <c r="S109" s="68">
        <v>22680</v>
      </c>
      <c r="T109" s="68">
        <v>12458</v>
      </c>
      <c r="U109" s="68">
        <v>15046</v>
      </c>
      <c r="V109" s="68">
        <v>18049</v>
      </c>
      <c r="W109" s="68">
        <v>11695</v>
      </c>
      <c r="X109" s="68">
        <v>12844</v>
      </c>
      <c r="Y109" s="68">
        <v>9720</v>
      </c>
      <c r="Z109" s="68">
        <v>9720</v>
      </c>
      <c r="AA109" s="68">
        <v>15120</v>
      </c>
    </row>
    <row r="110" spans="1:27" hidden="1" x14ac:dyDescent="0.3">
      <c r="A110" s="4" t="s">
        <v>33</v>
      </c>
      <c r="B110" s="3" t="s">
        <v>506</v>
      </c>
      <c r="C110" s="68">
        <v>29359</v>
      </c>
      <c r="D110" s="68">
        <v>29268</v>
      </c>
      <c r="E110" s="68">
        <v>28852</v>
      </c>
      <c r="F110" s="68">
        <v>29359</v>
      </c>
      <c r="G110" s="68">
        <v>29186</v>
      </c>
      <c r="H110" s="68">
        <v>26000</v>
      </c>
      <c r="I110" s="68">
        <v>28922</v>
      </c>
      <c r="J110" s="68">
        <v>29043</v>
      </c>
      <c r="K110" s="68">
        <v>28818</v>
      </c>
      <c r="L110" s="69">
        <v>37797</v>
      </c>
      <c r="M110" s="68">
        <v>22807</v>
      </c>
      <c r="N110" s="68">
        <v>17553</v>
      </c>
      <c r="O110" s="68">
        <v>21632</v>
      </c>
      <c r="P110" s="68">
        <v>21632</v>
      </c>
      <c r="Q110" s="68">
        <v>21632</v>
      </c>
      <c r="R110" s="68">
        <v>19136</v>
      </c>
      <c r="S110" s="68">
        <v>21632</v>
      </c>
      <c r="T110" s="68">
        <v>11735</v>
      </c>
      <c r="U110" s="68">
        <v>14222</v>
      </c>
      <c r="V110" s="68">
        <v>24333</v>
      </c>
      <c r="W110" s="68">
        <v>21744</v>
      </c>
      <c r="X110" s="68">
        <v>11981</v>
      </c>
      <c r="Y110" s="68">
        <v>9984</v>
      </c>
      <c r="Z110" s="68">
        <v>9984</v>
      </c>
      <c r="AA110" s="68">
        <v>14976</v>
      </c>
    </row>
    <row r="111" spans="1:27" hidden="1" x14ac:dyDescent="0.3">
      <c r="A111" s="4" t="s">
        <v>33</v>
      </c>
      <c r="B111" s="3" t="s">
        <v>507</v>
      </c>
      <c r="C111" s="68">
        <v>30714</v>
      </c>
      <c r="D111" s="68">
        <v>30952</v>
      </c>
      <c r="E111" s="69">
        <v>37815</v>
      </c>
      <c r="F111" s="68">
        <v>30397</v>
      </c>
      <c r="G111" s="68">
        <v>31143</v>
      </c>
      <c r="H111" s="68">
        <v>30408</v>
      </c>
      <c r="I111" s="68">
        <v>30571</v>
      </c>
      <c r="J111" s="68">
        <v>30336</v>
      </c>
      <c r="K111" s="68">
        <v>38214</v>
      </c>
      <c r="L111" s="68">
        <v>31039</v>
      </c>
      <c r="M111" s="68">
        <v>23036</v>
      </c>
      <c r="N111" s="68">
        <v>17937</v>
      </c>
      <c r="O111" s="68">
        <v>24672</v>
      </c>
      <c r="P111" s="68">
        <v>21588</v>
      </c>
      <c r="Q111" s="68">
        <v>29812</v>
      </c>
      <c r="R111" s="68">
        <v>19532</v>
      </c>
      <c r="S111" s="68">
        <v>23644</v>
      </c>
      <c r="T111" s="68">
        <v>12500</v>
      </c>
      <c r="U111" s="68">
        <v>15974</v>
      </c>
      <c r="V111" s="69">
        <v>30429</v>
      </c>
      <c r="W111" s="68">
        <v>23810</v>
      </c>
      <c r="X111" s="68">
        <v>13214</v>
      </c>
      <c r="Y111" s="68">
        <v>9252</v>
      </c>
      <c r="Z111" s="68">
        <v>9252</v>
      </c>
      <c r="AA111" s="68">
        <v>9252</v>
      </c>
    </row>
    <row r="112" spans="1:27" hidden="1" x14ac:dyDescent="0.3">
      <c r="A112" s="4" t="s">
        <v>33</v>
      </c>
      <c r="B112" s="3" t="s">
        <v>508</v>
      </c>
      <c r="C112" s="69">
        <v>36735</v>
      </c>
      <c r="D112" s="68">
        <v>27232</v>
      </c>
      <c r="E112" s="68">
        <v>27792</v>
      </c>
      <c r="F112" s="68">
        <v>28673</v>
      </c>
      <c r="G112" s="68">
        <v>28476</v>
      </c>
      <c r="H112" s="68">
        <v>28462</v>
      </c>
      <c r="I112" s="69">
        <v>39000</v>
      </c>
      <c r="J112" s="68">
        <v>28571</v>
      </c>
      <c r="K112" s="68">
        <v>29143</v>
      </c>
      <c r="L112" s="68">
        <v>28810</v>
      </c>
      <c r="M112" s="68">
        <v>21875</v>
      </c>
      <c r="N112" s="68">
        <v>17262</v>
      </c>
      <c r="O112" s="68">
        <v>23816</v>
      </c>
      <c r="P112" s="68">
        <v>21068</v>
      </c>
      <c r="Q112" s="68">
        <v>21068</v>
      </c>
      <c r="R112" s="68">
        <v>19236</v>
      </c>
      <c r="S112" s="68">
        <v>23816</v>
      </c>
      <c r="T112" s="68">
        <v>13238</v>
      </c>
      <c r="U112" s="68">
        <v>16032</v>
      </c>
      <c r="V112" s="68">
        <v>26633</v>
      </c>
      <c r="W112" s="68">
        <v>21048</v>
      </c>
      <c r="X112" s="68">
        <v>13407</v>
      </c>
      <c r="Y112" s="68">
        <v>10992</v>
      </c>
      <c r="Z112" s="68">
        <v>10992</v>
      </c>
      <c r="AA112" s="68">
        <v>10992</v>
      </c>
    </row>
    <row r="113" spans="1:27" hidden="1" x14ac:dyDescent="0.3">
      <c r="A113" s="4" t="s">
        <v>33</v>
      </c>
      <c r="B113" s="3" t="s">
        <v>509</v>
      </c>
      <c r="C113" s="68">
        <v>11100</v>
      </c>
      <c r="D113" s="68">
        <v>11100</v>
      </c>
      <c r="E113" s="68">
        <v>10720</v>
      </c>
      <c r="F113" s="68">
        <v>12175</v>
      </c>
      <c r="G113" s="68">
        <v>11579</v>
      </c>
      <c r="H113" s="69">
        <v>44200</v>
      </c>
      <c r="I113" s="68">
        <v>11778</v>
      </c>
      <c r="J113" s="68">
        <v>11500</v>
      </c>
      <c r="K113" s="68">
        <v>44167</v>
      </c>
      <c r="L113" s="68">
        <v>31681</v>
      </c>
      <c r="M113" s="68">
        <v>4768</v>
      </c>
      <c r="N113" s="68">
        <v>4288</v>
      </c>
      <c r="O113" s="68">
        <v>2744</v>
      </c>
      <c r="P113" s="68">
        <v>2744</v>
      </c>
      <c r="Q113" s="68">
        <v>2744</v>
      </c>
      <c r="R113" s="68">
        <v>2744</v>
      </c>
      <c r="S113" s="68">
        <v>2744</v>
      </c>
      <c r="T113" s="68">
        <v>3524</v>
      </c>
      <c r="U113" s="68">
        <v>3956</v>
      </c>
      <c r="V113" s="68">
        <v>4518</v>
      </c>
      <c r="W113" s="68">
        <v>3939</v>
      </c>
      <c r="X113" s="68">
        <v>4353</v>
      </c>
      <c r="Y113" s="68">
        <v>2744</v>
      </c>
      <c r="Z113" s="68">
        <v>2744</v>
      </c>
      <c r="AA113" s="68">
        <v>2744</v>
      </c>
    </row>
    <row r="114" spans="1:27" hidden="1" x14ac:dyDescent="0.3">
      <c r="A114" s="4" t="s">
        <v>33</v>
      </c>
      <c r="B114" s="3" t="s">
        <v>510</v>
      </c>
      <c r="C114" s="68">
        <v>12556</v>
      </c>
      <c r="D114" s="68">
        <v>12421</v>
      </c>
      <c r="E114" s="68">
        <v>13000</v>
      </c>
      <c r="F114" s="69">
        <v>47222</v>
      </c>
      <c r="G114" s="68">
        <v>12333</v>
      </c>
      <c r="H114" s="68">
        <v>12118</v>
      </c>
      <c r="I114" s="68">
        <v>12625</v>
      </c>
      <c r="J114" s="68">
        <v>12625</v>
      </c>
      <c r="K114" s="68">
        <v>12100</v>
      </c>
      <c r="L114" s="68">
        <v>12471</v>
      </c>
      <c r="M114" s="68">
        <v>4759</v>
      </c>
      <c r="N114" s="68">
        <v>4627</v>
      </c>
      <c r="O114" s="68">
        <v>2888</v>
      </c>
      <c r="P114" s="68">
        <v>2888</v>
      </c>
      <c r="Q114" s="68">
        <v>2888</v>
      </c>
      <c r="R114" s="68">
        <v>2888</v>
      </c>
      <c r="S114" s="68">
        <v>2888</v>
      </c>
      <c r="T114" s="68">
        <v>3975</v>
      </c>
      <c r="U114" s="68">
        <v>3956</v>
      </c>
      <c r="V114" s="68">
        <v>4349</v>
      </c>
      <c r="W114" s="68">
        <v>4092</v>
      </c>
      <c r="X114" s="68">
        <v>4411</v>
      </c>
      <c r="Y114" s="68">
        <v>2888</v>
      </c>
      <c r="Z114" s="68">
        <v>2888</v>
      </c>
      <c r="AA114" s="68">
        <v>2888</v>
      </c>
    </row>
    <row r="115" spans="1:27" hidden="1" x14ac:dyDescent="0.3">
      <c r="A115" s="4" t="s">
        <v>33</v>
      </c>
      <c r="B115" s="3" t="s">
        <v>511</v>
      </c>
      <c r="C115" s="68">
        <v>29744</v>
      </c>
      <c r="D115" s="68">
        <v>29286</v>
      </c>
      <c r="E115" s="68">
        <v>29432</v>
      </c>
      <c r="F115" s="68">
        <v>29535</v>
      </c>
      <c r="G115" s="68">
        <v>29432</v>
      </c>
      <c r="H115" s="68">
        <v>28750</v>
      </c>
      <c r="I115" s="69">
        <v>38064</v>
      </c>
      <c r="J115" s="68">
        <v>29355</v>
      </c>
      <c r="K115" s="68">
        <v>29518</v>
      </c>
      <c r="L115" s="68">
        <v>29074</v>
      </c>
      <c r="M115" s="68">
        <v>22427</v>
      </c>
      <c r="N115" s="68">
        <v>17551</v>
      </c>
      <c r="O115" s="68">
        <v>24336</v>
      </c>
      <c r="P115" s="68">
        <v>21528</v>
      </c>
      <c r="Q115" s="68">
        <v>21528</v>
      </c>
      <c r="R115" s="68">
        <v>24336</v>
      </c>
      <c r="S115" s="68">
        <v>24336</v>
      </c>
      <c r="T115" s="68">
        <v>13204</v>
      </c>
      <c r="U115" s="68">
        <v>15941</v>
      </c>
      <c r="V115" s="69">
        <v>27130</v>
      </c>
      <c r="W115" s="68">
        <v>21416</v>
      </c>
      <c r="X115" s="68">
        <v>13592</v>
      </c>
      <c r="Y115" s="68">
        <v>11232</v>
      </c>
      <c r="Z115" s="68">
        <v>11232</v>
      </c>
      <c r="AA115" s="68">
        <v>11232</v>
      </c>
    </row>
    <row r="116" spans="1:27" hidden="1" x14ac:dyDescent="0.3">
      <c r="A116" s="4" t="s">
        <v>33</v>
      </c>
      <c r="B116" s="3" t="s">
        <v>512</v>
      </c>
      <c r="C116" s="68">
        <v>11667</v>
      </c>
      <c r="D116" s="68">
        <v>12000</v>
      </c>
      <c r="E116" s="69">
        <v>45333</v>
      </c>
      <c r="F116" s="68">
        <v>13808</v>
      </c>
      <c r="G116" s="68">
        <v>11789</v>
      </c>
      <c r="H116" s="68">
        <v>13786</v>
      </c>
      <c r="I116" s="69">
        <v>45053</v>
      </c>
      <c r="J116" s="68">
        <v>11455</v>
      </c>
      <c r="K116" s="68">
        <v>11333</v>
      </c>
      <c r="L116" s="68">
        <v>12000</v>
      </c>
      <c r="M116" s="68">
        <v>5200</v>
      </c>
      <c r="N116" s="68">
        <v>3962</v>
      </c>
      <c r="O116" s="68">
        <v>2776</v>
      </c>
      <c r="P116" s="68">
        <v>2776</v>
      </c>
      <c r="Q116" s="68">
        <v>2776</v>
      </c>
      <c r="R116" s="68">
        <v>2776</v>
      </c>
      <c r="S116" s="68">
        <v>2776</v>
      </c>
      <c r="T116" s="68">
        <v>3880</v>
      </c>
      <c r="U116" s="68">
        <v>3888</v>
      </c>
      <c r="V116" s="68">
        <v>4478</v>
      </c>
      <c r="W116" s="68">
        <v>4412</v>
      </c>
      <c r="X116" s="68">
        <v>3933</v>
      </c>
      <c r="Y116" s="68">
        <v>2776</v>
      </c>
      <c r="Z116" s="68">
        <v>2776</v>
      </c>
      <c r="AA116" s="68">
        <v>2776</v>
      </c>
    </row>
    <row r="117" spans="1:27" hidden="1" x14ac:dyDescent="0.3">
      <c r="A117" s="4" t="s">
        <v>33</v>
      </c>
      <c r="B117" s="3" t="s">
        <v>513</v>
      </c>
      <c r="C117" s="68">
        <v>27364</v>
      </c>
      <c r="D117" s="68">
        <v>27368</v>
      </c>
      <c r="E117" s="68">
        <v>27927</v>
      </c>
      <c r="F117" s="68">
        <v>28511</v>
      </c>
      <c r="G117" s="68">
        <v>28556</v>
      </c>
      <c r="H117" s="68">
        <v>28372</v>
      </c>
      <c r="I117" s="68">
        <v>28273</v>
      </c>
      <c r="J117" s="69">
        <v>37333</v>
      </c>
      <c r="K117" s="68">
        <v>28302</v>
      </c>
      <c r="L117" s="68">
        <v>28556</v>
      </c>
      <c r="M117" s="68">
        <v>22302</v>
      </c>
      <c r="N117" s="68">
        <v>7943</v>
      </c>
      <c r="O117" s="68">
        <v>10608</v>
      </c>
      <c r="P117" s="68">
        <v>21216</v>
      </c>
      <c r="Q117" s="68">
        <v>21216</v>
      </c>
      <c r="R117" s="68">
        <v>25296</v>
      </c>
      <c r="S117" s="68">
        <v>21216</v>
      </c>
      <c r="T117" s="68">
        <v>11393</v>
      </c>
      <c r="U117" s="68">
        <v>13730</v>
      </c>
      <c r="V117" s="68">
        <v>25319</v>
      </c>
      <c r="W117" s="68">
        <v>21066</v>
      </c>
      <c r="X117" s="68">
        <v>11889</v>
      </c>
      <c r="Y117" s="68">
        <v>9792</v>
      </c>
      <c r="Z117" s="68">
        <v>9792</v>
      </c>
      <c r="AA117" s="68">
        <v>9792</v>
      </c>
    </row>
    <row r="118" spans="1:27" hidden="1" x14ac:dyDescent="0.3">
      <c r="A118" s="4" t="s">
        <v>33</v>
      </c>
      <c r="B118" s="3" t="s">
        <v>514</v>
      </c>
      <c r="C118" s="69">
        <v>42640</v>
      </c>
      <c r="D118" s="68">
        <v>10957</v>
      </c>
      <c r="E118" s="68">
        <v>11920</v>
      </c>
      <c r="F118" s="68">
        <v>10957</v>
      </c>
      <c r="G118" s="68">
        <v>10833</v>
      </c>
      <c r="H118" s="68">
        <v>11278</v>
      </c>
      <c r="I118" s="68">
        <v>11733</v>
      </c>
      <c r="J118" s="69">
        <v>42900</v>
      </c>
      <c r="K118" s="68">
        <v>11048</v>
      </c>
      <c r="L118" s="69">
        <v>42900</v>
      </c>
      <c r="M118" s="68">
        <v>4824</v>
      </c>
      <c r="N118" s="68">
        <v>3781</v>
      </c>
      <c r="O118" s="68">
        <v>2648</v>
      </c>
      <c r="P118" s="68">
        <v>2648</v>
      </c>
      <c r="Q118" s="68">
        <v>2648</v>
      </c>
      <c r="R118" s="68">
        <v>34424</v>
      </c>
      <c r="S118" s="68">
        <v>2648</v>
      </c>
      <c r="T118" s="68">
        <v>3484</v>
      </c>
      <c r="U118" s="68">
        <v>4042</v>
      </c>
      <c r="V118" s="68">
        <v>4365</v>
      </c>
      <c r="W118" s="68">
        <v>3800</v>
      </c>
      <c r="X118" s="68">
        <v>4300</v>
      </c>
      <c r="Y118" s="68">
        <v>2648</v>
      </c>
      <c r="Z118" s="68">
        <v>2648</v>
      </c>
      <c r="AA118" s="68">
        <v>2648</v>
      </c>
    </row>
    <row r="119" spans="1:27" hidden="1" x14ac:dyDescent="0.3">
      <c r="A119" s="4" t="s">
        <v>33</v>
      </c>
      <c r="B119" s="3" t="s">
        <v>515</v>
      </c>
      <c r="C119" s="68">
        <v>27727</v>
      </c>
      <c r="D119" s="68">
        <v>27321</v>
      </c>
      <c r="E119" s="68">
        <v>27321</v>
      </c>
      <c r="F119" s="68">
        <v>28617</v>
      </c>
      <c r="G119" s="68">
        <v>28511</v>
      </c>
      <c r="H119" s="69">
        <v>36800</v>
      </c>
      <c r="I119" s="68">
        <v>28396</v>
      </c>
      <c r="J119" s="68">
        <v>29000</v>
      </c>
      <c r="K119" s="68">
        <v>28396</v>
      </c>
      <c r="L119" s="68">
        <v>28636</v>
      </c>
      <c r="M119" s="68">
        <v>21792</v>
      </c>
      <c r="N119" s="68">
        <v>17159</v>
      </c>
      <c r="O119" s="68">
        <v>35568</v>
      </c>
      <c r="P119" s="68">
        <v>20976</v>
      </c>
      <c r="Q119" s="68">
        <v>20976</v>
      </c>
      <c r="R119" s="68">
        <v>19152</v>
      </c>
      <c r="S119" s="68">
        <v>23712</v>
      </c>
      <c r="T119" s="68">
        <v>13026</v>
      </c>
      <c r="U119" s="68">
        <v>15446</v>
      </c>
      <c r="V119" s="69">
        <v>26596</v>
      </c>
      <c r="W119" s="68">
        <v>21429</v>
      </c>
      <c r="X119" s="68">
        <v>13298</v>
      </c>
      <c r="Y119" s="68">
        <v>10944</v>
      </c>
      <c r="Z119" s="68">
        <v>10944</v>
      </c>
      <c r="AA119" s="68">
        <v>10944</v>
      </c>
    </row>
    <row r="120" spans="1:27" hidden="1" x14ac:dyDescent="0.3">
      <c r="A120" s="4" t="s">
        <v>33</v>
      </c>
      <c r="B120" s="3" t="s">
        <v>516</v>
      </c>
      <c r="C120" s="68">
        <v>27708</v>
      </c>
      <c r="D120" s="68">
        <v>27684</v>
      </c>
      <c r="E120" s="68">
        <v>27576</v>
      </c>
      <c r="F120" s="68">
        <v>28812</v>
      </c>
      <c r="G120" s="68">
        <v>28598</v>
      </c>
      <c r="H120" s="68">
        <v>28557</v>
      </c>
      <c r="I120" s="68">
        <v>28654</v>
      </c>
      <c r="J120" s="68">
        <v>28750</v>
      </c>
      <c r="K120" s="69">
        <v>38558</v>
      </c>
      <c r="L120" s="68">
        <v>28584</v>
      </c>
      <c r="M120" s="68">
        <v>22059</v>
      </c>
      <c r="N120" s="68">
        <v>17143</v>
      </c>
      <c r="O120" s="68">
        <v>23920</v>
      </c>
      <c r="P120" s="68">
        <v>21160</v>
      </c>
      <c r="Q120" s="68">
        <v>21160</v>
      </c>
      <c r="R120" s="68">
        <v>19320</v>
      </c>
      <c r="S120" s="68">
        <v>23920</v>
      </c>
      <c r="T120" s="68">
        <v>12970</v>
      </c>
      <c r="U120" s="68">
        <v>15596</v>
      </c>
      <c r="V120" s="69">
        <v>26804</v>
      </c>
      <c r="W120" s="68">
        <v>21143</v>
      </c>
      <c r="X120" s="68">
        <v>13441</v>
      </c>
      <c r="Y120" s="68">
        <v>11040</v>
      </c>
      <c r="Z120" s="68">
        <v>11040</v>
      </c>
      <c r="AA120" s="68">
        <v>11040</v>
      </c>
    </row>
    <row r="121" spans="1:27" hidden="1" x14ac:dyDescent="0.3">
      <c r="A121" s="203" t="s">
        <v>33</v>
      </c>
      <c r="B121" s="202" t="s">
        <v>517</v>
      </c>
      <c r="C121" s="205">
        <v>27636</v>
      </c>
      <c r="D121" s="205">
        <v>27826</v>
      </c>
      <c r="E121" s="205">
        <v>27589</v>
      </c>
      <c r="F121" s="206">
        <v>36759</v>
      </c>
      <c r="G121" s="205">
        <v>28636</v>
      </c>
      <c r="H121" s="205">
        <v>28571</v>
      </c>
      <c r="I121" s="205">
        <v>28776</v>
      </c>
      <c r="J121" s="205">
        <v>28583</v>
      </c>
      <c r="K121" s="205">
        <v>28611</v>
      </c>
      <c r="L121" s="205">
        <v>28636</v>
      </c>
      <c r="M121" s="205">
        <v>27679</v>
      </c>
      <c r="N121" s="205">
        <v>15714</v>
      </c>
      <c r="O121" s="205">
        <v>23188</v>
      </c>
      <c r="P121" s="205">
        <v>19448</v>
      </c>
      <c r="Q121" s="205">
        <v>19448</v>
      </c>
      <c r="R121" s="205">
        <v>17204</v>
      </c>
      <c r="S121" s="205">
        <v>23188</v>
      </c>
      <c r="T121" s="205">
        <v>12404</v>
      </c>
      <c r="U121" s="205">
        <v>15000</v>
      </c>
      <c r="V121" s="205">
        <v>24000</v>
      </c>
      <c r="W121" s="205">
        <v>21739</v>
      </c>
      <c r="X121" s="205">
        <v>12636</v>
      </c>
      <c r="Y121" s="205">
        <v>8976</v>
      </c>
      <c r="Z121" s="205">
        <v>8976</v>
      </c>
      <c r="AA121" s="205">
        <v>8976</v>
      </c>
    </row>
    <row r="122" spans="1:27" hidden="1" x14ac:dyDescent="0.3"/>
    <row r="123" spans="1:27" hidden="1" x14ac:dyDescent="0.3">
      <c r="A123" s="4" t="s">
        <v>567</v>
      </c>
    </row>
    <row r="124" spans="1:27" hidden="1" x14ac:dyDescent="0.3">
      <c r="B124" s="3" t="s">
        <v>43</v>
      </c>
      <c r="C124" s="3" t="s">
        <v>46</v>
      </c>
      <c r="D124" s="3" t="s">
        <v>47</v>
      </c>
      <c r="E124" s="3" t="s">
        <v>49</v>
      </c>
      <c r="F124" s="3" t="s">
        <v>455</v>
      </c>
      <c r="G124" s="3" t="s">
        <v>50</v>
      </c>
      <c r="H124" s="3" t="s">
        <v>51</v>
      </c>
      <c r="I124" s="3" t="s">
        <v>52</v>
      </c>
      <c r="J124" s="3" t="s">
        <v>53</v>
      </c>
      <c r="K124" s="3" t="s">
        <v>55</v>
      </c>
      <c r="L124" s="3" t="s">
        <v>54</v>
      </c>
      <c r="M124" s="3" t="s">
        <v>442</v>
      </c>
      <c r="N124" s="3" t="s">
        <v>443</v>
      </c>
      <c r="O124" s="3" t="s">
        <v>444</v>
      </c>
      <c r="P124" s="3" t="s">
        <v>445</v>
      </c>
      <c r="Q124" s="3" t="s">
        <v>446</v>
      </c>
      <c r="R124" s="3" t="s">
        <v>447</v>
      </c>
      <c r="S124" s="3" t="s">
        <v>448</v>
      </c>
      <c r="T124" s="3" t="s">
        <v>1181</v>
      </c>
      <c r="U124" s="3" t="s">
        <v>1182</v>
      </c>
      <c r="V124" s="3" t="s">
        <v>450</v>
      </c>
      <c r="W124" s="3" t="s">
        <v>451</v>
      </c>
      <c r="X124" s="3" t="s">
        <v>456</v>
      </c>
      <c r="Y124" s="3" t="s">
        <v>452</v>
      </c>
      <c r="Z124" s="3" t="s">
        <v>453</v>
      </c>
      <c r="AA124" s="3" t="s">
        <v>454</v>
      </c>
    </row>
    <row r="125" spans="1:27" hidden="1" x14ac:dyDescent="0.3">
      <c r="A125" s="3" t="s">
        <v>57</v>
      </c>
      <c r="B125" s="3" t="s">
        <v>419</v>
      </c>
      <c r="C125" s="3" t="str">
        <f>IF(RANK(C29,C$29:C$121,0)&lt;11, RANK(C29,C$29:C$121,0),"" )</f>
        <v/>
      </c>
      <c r="D125" s="3" t="str">
        <f t="shared" ref="D125:AA125" si="0">IF(RANK(D29,D$29:D$121,0)&lt;11, RANK(D29,D$29:D$121,0),"" )</f>
        <v/>
      </c>
      <c r="E125" s="3" t="str">
        <f t="shared" si="0"/>
        <v/>
      </c>
      <c r="F125" s="3" t="str">
        <f t="shared" si="0"/>
        <v/>
      </c>
      <c r="G125" s="3" t="str">
        <f t="shared" si="0"/>
        <v/>
      </c>
      <c r="H125" s="3" t="str">
        <f t="shared" si="0"/>
        <v/>
      </c>
      <c r="I125" s="3" t="str">
        <f t="shared" si="0"/>
        <v/>
      </c>
      <c r="J125" s="3" t="str">
        <f t="shared" si="0"/>
        <v/>
      </c>
      <c r="K125" s="3" t="str">
        <f t="shared" si="0"/>
        <v/>
      </c>
      <c r="L125" s="3" t="str">
        <f t="shared" si="0"/>
        <v/>
      </c>
      <c r="M125" s="3" t="str">
        <f t="shared" si="0"/>
        <v/>
      </c>
      <c r="N125" s="3" t="str">
        <f t="shared" si="0"/>
        <v/>
      </c>
      <c r="O125" s="3" t="str">
        <f t="shared" si="0"/>
        <v/>
      </c>
      <c r="P125" s="3" t="str">
        <f t="shared" si="0"/>
        <v/>
      </c>
      <c r="Q125" s="3" t="str">
        <f t="shared" si="0"/>
        <v/>
      </c>
      <c r="R125" s="3" t="str">
        <f t="shared" si="0"/>
        <v/>
      </c>
      <c r="S125" s="3" t="str">
        <f t="shared" si="0"/>
        <v/>
      </c>
      <c r="T125" s="3" t="str">
        <f t="shared" ref="T125" si="1">IF(RANK(T29,T$29:T$121,0)&lt;11, RANK(T29,T$29:T$121,0),"" )</f>
        <v/>
      </c>
      <c r="U125" s="3" t="str">
        <f t="shared" si="0"/>
        <v/>
      </c>
      <c r="V125" s="3" t="str">
        <f t="shared" si="0"/>
        <v/>
      </c>
      <c r="W125" s="3" t="str">
        <f t="shared" si="0"/>
        <v/>
      </c>
      <c r="X125" s="3" t="str">
        <f t="shared" si="0"/>
        <v/>
      </c>
      <c r="Y125" s="3">
        <f t="shared" si="0"/>
        <v>6</v>
      </c>
      <c r="Z125" s="3">
        <f t="shared" si="0"/>
        <v>6</v>
      </c>
      <c r="AA125" s="3" t="str">
        <f t="shared" si="0"/>
        <v/>
      </c>
    </row>
    <row r="126" spans="1:27" hidden="1" x14ac:dyDescent="0.3">
      <c r="A126" s="3" t="s">
        <v>57</v>
      </c>
      <c r="B126" s="3" t="s">
        <v>421</v>
      </c>
      <c r="C126" s="3" t="str">
        <f t="shared" ref="C126:AA126" si="2">IF(RANK(C30,C$29:C$121,0)&lt;11, RANK(C30,C$29:C$121,0),"" )</f>
        <v/>
      </c>
      <c r="D126" s="3" t="str">
        <f>IF(RANK(D30,D$29:D$121,0)&lt;11, RANK(D30,D$29:D$121,0),"" )</f>
        <v/>
      </c>
      <c r="E126" s="3" t="str">
        <f t="shared" si="2"/>
        <v/>
      </c>
      <c r="F126" s="3" t="str">
        <f t="shared" si="2"/>
        <v/>
      </c>
      <c r="G126" s="3">
        <f t="shared" si="2"/>
        <v>7</v>
      </c>
      <c r="H126" s="3" t="str">
        <f t="shared" si="2"/>
        <v/>
      </c>
      <c r="I126" s="3" t="str">
        <f t="shared" si="2"/>
        <v/>
      </c>
      <c r="J126" s="3" t="str">
        <f t="shared" si="2"/>
        <v/>
      </c>
      <c r="K126" s="3" t="str">
        <f t="shared" si="2"/>
        <v/>
      </c>
      <c r="L126" s="3" t="str">
        <f t="shared" si="2"/>
        <v/>
      </c>
      <c r="M126" s="3">
        <f t="shared" si="2"/>
        <v>10</v>
      </c>
      <c r="N126" s="3" t="str">
        <f t="shared" si="2"/>
        <v/>
      </c>
      <c r="O126" s="3" t="str">
        <f t="shared" si="2"/>
        <v/>
      </c>
      <c r="P126" s="3" t="str">
        <f t="shared" si="2"/>
        <v/>
      </c>
      <c r="Q126" s="3" t="str">
        <f t="shared" si="2"/>
        <v/>
      </c>
      <c r="R126" s="3" t="str">
        <f t="shared" si="2"/>
        <v/>
      </c>
      <c r="S126" s="3" t="str">
        <f t="shared" si="2"/>
        <v/>
      </c>
      <c r="T126" s="3">
        <f t="shared" ref="T126" si="3">IF(RANK(T30,T$29:T$121,0)&lt;11, RANK(T30,T$29:T$121,0),"" )</f>
        <v>9</v>
      </c>
      <c r="U126" s="3">
        <f t="shared" si="2"/>
        <v>7</v>
      </c>
      <c r="V126" s="3" t="str">
        <f t="shared" si="2"/>
        <v/>
      </c>
      <c r="W126" s="3" t="str">
        <f t="shared" si="2"/>
        <v/>
      </c>
      <c r="X126" s="3">
        <f t="shared" si="2"/>
        <v>8</v>
      </c>
      <c r="Y126" s="3" t="str">
        <f t="shared" si="2"/>
        <v/>
      </c>
      <c r="Z126" s="3" t="str">
        <f t="shared" si="2"/>
        <v/>
      </c>
      <c r="AA126" s="3" t="str">
        <f t="shared" si="2"/>
        <v/>
      </c>
    </row>
    <row r="127" spans="1:27" hidden="1" x14ac:dyDescent="0.3">
      <c r="A127" s="3" t="s">
        <v>57</v>
      </c>
      <c r="B127" s="3" t="s">
        <v>424</v>
      </c>
      <c r="C127" s="3" t="str">
        <f t="shared" ref="C127:AA127" si="4">IF(RANK(C31,C$29:C$121,0)&lt;11, RANK(C31,C$29:C$121,0),"" )</f>
        <v/>
      </c>
      <c r="D127" s="3">
        <f t="shared" si="4"/>
        <v>5</v>
      </c>
      <c r="E127" s="3">
        <f t="shared" si="4"/>
        <v>10</v>
      </c>
      <c r="F127" s="3" t="str">
        <f t="shared" si="4"/>
        <v/>
      </c>
      <c r="G127" s="3">
        <f t="shared" si="4"/>
        <v>5</v>
      </c>
      <c r="H127" s="3" t="str">
        <f t="shared" si="4"/>
        <v/>
      </c>
      <c r="I127" s="3" t="str">
        <f t="shared" si="4"/>
        <v/>
      </c>
      <c r="J127" s="3" t="str">
        <f t="shared" si="4"/>
        <v/>
      </c>
      <c r="K127" s="3" t="str">
        <f t="shared" si="4"/>
        <v/>
      </c>
      <c r="L127" s="3" t="str">
        <f t="shared" si="4"/>
        <v/>
      </c>
      <c r="M127" s="3" t="str">
        <f t="shared" si="4"/>
        <v/>
      </c>
      <c r="N127" s="3">
        <f t="shared" si="4"/>
        <v>1</v>
      </c>
      <c r="O127" s="3" t="str">
        <f t="shared" si="4"/>
        <v/>
      </c>
      <c r="P127" s="3" t="str">
        <f t="shared" si="4"/>
        <v/>
      </c>
      <c r="Q127" s="3" t="str">
        <f t="shared" si="4"/>
        <v/>
      </c>
      <c r="R127" s="3" t="str">
        <f t="shared" si="4"/>
        <v/>
      </c>
      <c r="S127" s="3" t="str">
        <f t="shared" si="4"/>
        <v/>
      </c>
      <c r="T127" s="3" t="str">
        <f t="shared" ref="T127" si="5">IF(RANK(T31,T$29:T$121,0)&lt;11, RANK(T31,T$29:T$121,0),"" )</f>
        <v/>
      </c>
      <c r="U127" s="3" t="str">
        <f t="shared" si="4"/>
        <v/>
      </c>
      <c r="V127" s="3" t="str">
        <f t="shared" si="4"/>
        <v/>
      </c>
      <c r="W127" s="3" t="str">
        <f t="shared" si="4"/>
        <v/>
      </c>
      <c r="X127" s="3" t="str">
        <f t="shared" si="4"/>
        <v/>
      </c>
      <c r="Y127" s="3" t="str">
        <f t="shared" si="4"/>
        <v/>
      </c>
      <c r="Z127" s="3" t="str">
        <f t="shared" si="4"/>
        <v/>
      </c>
      <c r="AA127" s="3" t="str">
        <f t="shared" si="4"/>
        <v/>
      </c>
    </row>
    <row r="128" spans="1:27" hidden="1" x14ac:dyDescent="0.3">
      <c r="A128" s="3" t="s">
        <v>57</v>
      </c>
      <c r="B128" s="3" t="s">
        <v>439</v>
      </c>
      <c r="C128" s="3" t="str">
        <f t="shared" ref="C128:AA128" si="6">IF(RANK(C32,C$29:C$121,0)&lt;11, RANK(C32,C$29:C$121,0),"" )</f>
        <v/>
      </c>
      <c r="D128" s="3" t="str">
        <f t="shared" si="6"/>
        <v/>
      </c>
      <c r="E128" s="3" t="str">
        <f t="shared" si="6"/>
        <v/>
      </c>
      <c r="F128" s="3" t="str">
        <f t="shared" si="6"/>
        <v/>
      </c>
      <c r="G128" s="3" t="str">
        <f t="shared" si="6"/>
        <v/>
      </c>
      <c r="H128" s="3" t="str">
        <f t="shared" si="6"/>
        <v/>
      </c>
      <c r="I128" s="3" t="str">
        <f t="shared" si="6"/>
        <v/>
      </c>
      <c r="J128" s="3" t="str">
        <f t="shared" si="6"/>
        <v/>
      </c>
      <c r="K128" s="3" t="str">
        <f t="shared" si="6"/>
        <v/>
      </c>
      <c r="L128" s="3" t="str">
        <f t="shared" si="6"/>
        <v/>
      </c>
      <c r="M128" s="3">
        <f t="shared" si="6"/>
        <v>1</v>
      </c>
      <c r="N128" s="3" t="str">
        <f t="shared" si="6"/>
        <v/>
      </c>
      <c r="O128" s="3">
        <f t="shared" si="6"/>
        <v>1</v>
      </c>
      <c r="P128" s="3" t="str">
        <f t="shared" si="6"/>
        <v/>
      </c>
      <c r="Q128" s="3" t="str">
        <f t="shared" si="6"/>
        <v/>
      </c>
      <c r="R128" s="3" t="str">
        <f t="shared" si="6"/>
        <v/>
      </c>
      <c r="S128" s="3" t="str">
        <f t="shared" si="6"/>
        <v/>
      </c>
      <c r="T128" s="3" t="str">
        <f t="shared" ref="T128" si="7">IF(RANK(T32,T$29:T$121,0)&lt;11, RANK(T32,T$29:T$121,0),"" )</f>
        <v/>
      </c>
      <c r="U128" s="3" t="str">
        <f t="shared" si="6"/>
        <v/>
      </c>
      <c r="V128" s="3" t="str">
        <f t="shared" si="6"/>
        <v/>
      </c>
      <c r="W128" s="3" t="str">
        <f t="shared" si="6"/>
        <v/>
      </c>
      <c r="X128" s="3" t="str">
        <f t="shared" si="6"/>
        <v/>
      </c>
      <c r="Y128" s="3" t="str">
        <f t="shared" si="6"/>
        <v/>
      </c>
      <c r="Z128" s="3" t="str">
        <f t="shared" si="6"/>
        <v/>
      </c>
      <c r="AA128" s="3">
        <f t="shared" si="6"/>
        <v>1</v>
      </c>
    </row>
    <row r="129" spans="1:27" hidden="1" x14ac:dyDescent="0.3">
      <c r="A129" s="3" t="s">
        <v>57</v>
      </c>
      <c r="B129" s="3" t="s">
        <v>420</v>
      </c>
      <c r="C129" s="3" t="str">
        <f t="shared" ref="C129:AA129" si="8">IF(RANK(C33,C$29:C$121,0)&lt;11, RANK(C33,C$29:C$121,0),"" )</f>
        <v/>
      </c>
      <c r="D129" s="3" t="str">
        <f t="shared" si="8"/>
        <v/>
      </c>
      <c r="E129" s="3" t="str">
        <f t="shared" si="8"/>
        <v/>
      </c>
      <c r="F129" s="3" t="str">
        <f t="shared" si="8"/>
        <v/>
      </c>
      <c r="G129" s="3" t="str">
        <f t="shared" si="8"/>
        <v/>
      </c>
      <c r="H129" s="3" t="str">
        <f t="shared" si="8"/>
        <v/>
      </c>
      <c r="I129" s="3" t="str">
        <f t="shared" si="8"/>
        <v/>
      </c>
      <c r="J129" s="3" t="str">
        <f t="shared" si="8"/>
        <v/>
      </c>
      <c r="K129" s="3" t="str">
        <f t="shared" si="8"/>
        <v/>
      </c>
      <c r="L129" s="3" t="str">
        <f t="shared" si="8"/>
        <v/>
      </c>
      <c r="M129" s="3" t="str">
        <f t="shared" si="8"/>
        <v/>
      </c>
      <c r="N129" s="3" t="str">
        <f t="shared" si="8"/>
        <v/>
      </c>
      <c r="O129" s="3" t="str">
        <f t="shared" si="8"/>
        <v/>
      </c>
      <c r="P129" s="3">
        <f t="shared" si="8"/>
        <v>4</v>
      </c>
      <c r="Q129" s="3" t="str">
        <f t="shared" si="8"/>
        <v/>
      </c>
      <c r="R129" s="3" t="str">
        <f t="shared" si="8"/>
        <v/>
      </c>
      <c r="S129" s="3" t="str">
        <f t="shared" si="8"/>
        <v/>
      </c>
      <c r="T129" s="3">
        <f t="shared" ref="T129" si="9">IF(RANK(T33,T$29:T$121,0)&lt;11, RANK(T33,T$29:T$121,0),"" )</f>
        <v>3</v>
      </c>
      <c r="U129" s="3" t="str">
        <f t="shared" si="8"/>
        <v/>
      </c>
      <c r="V129" s="3" t="str">
        <f t="shared" si="8"/>
        <v/>
      </c>
      <c r="W129" s="3" t="str">
        <f t="shared" si="8"/>
        <v/>
      </c>
      <c r="X129" s="3" t="str">
        <f t="shared" si="8"/>
        <v/>
      </c>
      <c r="Y129" s="3" t="str">
        <f t="shared" si="8"/>
        <v/>
      </c>
      <c r="Z129" s="3" t="str">
        <f t="shared" si="8"/>
        <v/>
      </c>
      <c r="AA129" s="3" t="str">
        <f t="shared" si="8"/>
        <v/>
      </c>
    </row>
    <row r="130" spans="1:27" hidden="1" x14ac:dyDescent="0.3">
      <c r="A130" s="3" t="s">
        <v>57</v>
      </c>
      <c r="B130" s="3" t="s">
        <v>428</v>
      </c>
      <c r="C130" s="3" t="str">
        <f t="shared" ref="C130:AA130" si="10">IF(RANK(C34,C$29:C$121,0)&lt;11, RANK(C34,C$29:C$121,0),"" )</f>
        <v/>
      </c>
      <c r="D130" s="3" t="str">
        <f t="shared" si="10"/>
        <v/>
      </c>
      <c r="E130" s="3" t="str">
        <f t="shared" si="10"/>
        <v/>
      </c>
      <c r="F130" s="3" t="str">
        <f t="shared" si="10"/>
        <v/>
      </c>
      <c r="G130" s="3" t="str">
        <f t="shared" si="10"/>
        <v/>
      </c>
      <c r="H130" s="3" t="str">
        <f t="shared" si="10"/>
        <v/>
      </c>
      <c r="I130" s="3" t="str">
        <f t="shared" si="10"/>
        <v/>
      </c>
      <c r="J130" s="3" t="str">
        <f t="shared" si="10"/>
        <v/>
      </c>
      <c r="K130" s="3" t="str">
        <f t="shared" si="10"/>
        <v/>
      </c>
      <c r="L130" s="3" t="str">
        <f t="shared" si="10"/>
        <v/>
      </c>
      <c r="M130" s="3" t="str">
        <f t="shared" si="10"/>
        <v/>
      </c>
      <c r="N130" s="3" t="str">
        <f t="shared" si="10"/>
        <v/>
      </c>
      <c r="O130" s="3" t="str">
        <f t="shared" si="10"/>
        <v/>
      </c>
      <c r="P130" s="3" t="str">
        <f t="shared" si="10"/>
        <v/>
      </c>
      <c r="Q130" s="3" t="str">
        <f t="shared" si="10"/>
        <v/>
      </c>
      <c r="R130" s="3" t="str">
        <f t="shared" si="10"/>
        <v/>
      </c>
      <c r="S130" s="3" t="str">
        <f t="shared" si="10"/>
        <v/>
      </c>
      <c r="T130" s="3" t="str">
        <f t="shared" ref="T130" si="11">IF(RANK(T34,T$29:T$121,0)&lt;11, RANK(T34,T$29:T$121,0),"" )</f>
        <v/>
      </c>
      <c r="U130" s="3" t="str">
        <f t="shared" si="10"/>
        <v/>
      </c>
      <c r="V130" s="3" t="str">
        <f t="shared" si="10"/>
        <v/>
      </c>
      <c r="W130" s="3" t="str">
        <f t="shared" si="10"/>
        <v/>
      </c>
      <c r="X130" s="3" t="str">
        <f t="shared" si="10"/>
        <v/>
      </c>
      <c r="Y130" s="3" t="str">
        <f t="shared" si="10"/>
        <v/>
      </c>
      <c r="Z130" s="3" t="str">
        <f t="shared" si="10"/>
        <v/>
      </c>
      <c r="AA130" s="3" t="str">
        <f t="shared" si="10"/>
        <v/>
      </c>
    </row>
    <row r="131" spans="1:27" hidden="1" x14ac:dyDescent="0.3">
      <c r="A131" s="3" t="s">
        <v>57</v>
      </c>
      <c r="B131" s="3" t="s">
        <v>438</v>
      </c>
      <c r="C131" s="3" t="str">
        <f t="shared" ref="C131:AA131" si="12">IF(RANK(C35,C$29:C$121,0)&lt;11, RANK(C35,C$29:C$121,0),"" )</f>
        <v/>
      </c>
      <c r="D131" s="3" t="str">
        <f t="shared" si="12"/>
        <v/>
      </c>
      <c r="E131" s="3" t="str">
        <f t="shared" si="12"/>
        <v/>
      </c>
      <c r="F131" s="3" t="str">
        <f t="shared" si="12"/>
        <v/>
      </c>
      <c r="G131" s="3" t="str">
        <f t="shared" si="12"/>
        <v/>
      </c>
      <c r="H131" s="3" t="str">
        <f t="shared" si="12"/>
        <v/>
      </c>
      <c r="I131" s="3" t="str">
        <f t="shared" si="12"/>
        <v/>
      </c>
      <c r="J131" s="3" t="str">
        <f t="shared" si="12"/>
        <v/>
      </c>
      <c r="K131" s="3" t="str">
        <f t="shared" si="12"/>
        <v/>
      </c>
      <c r="L131" s="3" t="str">
        <f t="shared" si="12"/>
        <v/>
      </c>
      <c r="M131" s="3" t="str">
        <f t="shared" si="12"/>
        <v/>
      </c>
      <c r="N131" s="3" t="str">
        <f t="shared" si="12"/>
        <v/>
      </c>
      <c r="O131" s="3">
        <f t="shared" si="12"/>
        <v>3</v>
      </c>
      <c r="P131" s="3" t="str">
        <f t="shared" si="12"/>
        <v/>
      </c>
      <c r="Q131" s="3">
        <f t="shared" si="12"/>
        <v>2</v>
      </c>
      <c r="R131" s="3" t="str">
        <f t="shared" si="12"/>
        <v/>
      </c>
      <c r="S131" s="3" t="str">
        <f t="shared" si="12"/>
        <v/>
      </c>
      <c r="T131" s="3" t="str">
        <f t="shared" ref="T131" si="13">IF(RANK(T35,T$29:T$121,0)&lt;11, RANK(T35,T$29:T$121,0),"" )</f>
        <v/>
      </c>
      <c r="U131" s="3" t="str">
        <f t="shared" si="12"/>
        <v/>
      </c>
      <c r="V131" s="3" t="str">
        <f t="shared" si="12"/>
        <v/>
      </c>
      <c r="W131" s="3" t="str">
        <f t="shared" si="12"/>
        <v/>
      </c>
      <c r="X131" s="3" t="str">
        <f t="shared" si="12"/>
        <v/>
      </c>
      <c r="Y131" s="3" t="str">
        <f t="shared" si="12"/>
        <v/>
      </c>
      <c r="Z131" s="3" t="str">
        <f t="shared" si="12"/>
        <v/>
      </c>
      <c r="AA131" s="3" t="str">
        <f t="shared" si="12"/>
        <v/>
      </c>
    </row>
    <row r="132" spans="1:27" hidden="1" x14ac:dyDescent="0.3">
      <c r="A132" s="3" t="s">
        <v>57</v>
      </c>
      <c r="B132" s="3" t="s">
        <v>441</v>
      </c>
      <c r="C132" s="3" t="str">
        <f t="shared" ref="C132:AA132" si="14">IF(RANK(C36,C$29:C$121,0)&lt;11, RANK(C36,C$29:C$121,0),"" )</f>
        <v/>
      </c>
      <c r="D132" s="3" t="str">
        <f t="shared" si="14"/>
        <v/>
      </c>
      <c r="E132" s="3" t="str">
        <f t="shared" si="14"/>
        <v/>
      </c>
      <c r="F132" s="3" t="str">
        <f t="shared" si="14"/>
        <v/>
      </c>
      <c r="G132" s="3" t="str">
        <f t="shared" si="14"/>
        <v/>
      </c>
      <c r="H132" s="3" t="str">
        <f t="shared" si="14"/>
        <v/>
      </c>
      <c r="I132" s="3" t="str">
        <f t="shared" si="14"/>
        <v/>
      </c>
      <c r="J132" s="3" t="str">
        <f t="shared" si="14"/>
        <v/>
      </c>
      <c r="K132" s="3" t="str">
        <f t="shared" si="14"/>
        <v/>
      </c>
      <c r="L132" s="3" t="str">
        <f t="shared" si="14"/>
        <v/>
      </c>
      <c r="M132" s="3" t="str">
        <f t="shared" si="14"/>
        <v/>
      </c>
      <c r="N132" s="3" t="str">
        <f t="shared" si="14"/>
        <v/>
      </c>
      <c r="O132" s="3" t="str">
        <f t="shared" si="14"/>
        <v/>
      </c>
      <c r="P132" s="3">
        <f t="shared" si="14"/>
        <v>9</v>
      </c>
      <c r="Q132" s="3" t="str">
        <f t="shared" si="14"/>
        <v/>
      </c>
      <c r="R132" s="3" t="str">
        <f t="shared" si="14"/>
        <v/>
      </c>
      <c r="S132" s="3" t="str">
        <f t="shared" si="14"/>
        <v/>
      </c>
      <c r="T132" s="3" t="str">
        <f t="shared" ref="T132" si="15">IF(RANK(T36,T$29:T$121,0)&lt;11, RANK(T36,T$29:T$121,0),"" )</f>
        <v/>
      </c>
      <c r="U132" s="3" t="str">
        <f t="shared" si="14"/>
        <v/>
      </c>
      <c r="V132" s="3" t="str">
        <f t="shared" si="14"/>
        <v/>
      </c>
      <c r="W132" s="3">
        <f t="shared" si="14"/>
        <v>4</v>
      </c>
      <c r="X132" s="3" t="str">
        <f t="shared" si="14"/>
        <v/>
      </c>
      <c r="Y132" s="3" t="str">
        <f t="shared" si="14"/>
        <v/>
      </c>
      <c r="Z132" s="3">
        <f t="shared" si="14"/>
        <v>7</v>
      </c>
      <c r="AA132" s="3" t="str">
        <f t="shared" si="14"/>
        <v/>
      </c>
    </row>
    <row r="133" spans="1:27" hidden="1" x14ac:dyDescent="0.3">
      <c r="A133" s="3" t="s">
        <v>57</v>
      </c>
      <c r="B133" s="3" t="s">
        <v>422</v>
      </c>
      <c r="C133" s="3" t="str">
        <f t="shared" ref="C133:AA133" si="16">IF(RANK(C37,C$29:C$121,0)&lt;11, RANK(C37,C$29:C$121,0),"" )</f>
        <v/>
      </c>
      <c r="D133" s="3" t="str">
        <f t="shared" si="16"/>
        <v/>
      </c>
      <c r="E133" s="3" t="str">
        <f t="shared" si="16"/>
        <v/>
      </c>
      <c r="F133" s="3" t="str">
        <f t="shared" si="16"/>
        <v/>
      </c>
      <c r="G133" s="3">
        <f t="shared" si="16"/>
        <v>1</v>
      </c>
      <c r="H133" s="3" t="str">
        <f t="shared" si="16"/>
        <v/>
      </c>
      <c r="I133" s="3" t="str">
        <f t="shared" si="16"/>
        <v/>
      </c>
      <c r="J133" s="3" t="str">
        <f t="shared" si="16"/>
        <v/>
      </c>
      <c r="K133" s="3" t="str">
        <f t="shared" si="16"/>
        <v/>
      </c>
      <c r="L133" s="3" t="str">
        <f t="shared" si="16"/>
        <v/>
      </c>
      <c r="M133" s="3" t="str">
        <f t="shared" si="16"/>
        <v/>
      </c>
      <c r="N133" s="3" t="str">
        <f t="shared" si="16"/>
        <v/>
      </c>
      <c r="O133" s="3" t="str">
        <f t="shared" si="16"/>
        <v/>
      </c>
      <c r="P133" s="3" t="str">
        <f t="shared" si="16"/>
        <v/>
      </c>
      <c r="Q133" s="3" t="str">
        <f t="shared" si="16"/>
        <v/>
      </c>
      <c r="R133" s="3" t="str">
        <f t="shared" si="16"/>
        <v/>
      </c>
      <c r="S133" s="3">
        <f t="shared" si="16"/>
        <v>5</v>
      </c>
      <c r="T133" s="3" t="str">
        <f t="shared" ref="T133" si="17">IF(RANK(T37,T$29:T$121,0)&lt;11, RANK(T37,T$29:T$121,0),"" )</f>
        <v/>
      </c>
      <c r="U133" s="3" t="str">
        <f t="shared" si="16"/>
        <v/>
      </c>
      <c r="V133" s="3" t="str">
        <f t="shared" si="16"/>
        <v/>
      </c>
      <c r="W133" s="3" t="str">
        <f t="shared" si="16"/>
        <v/>
      </c>
      <c r="X133" s="3" t="str">
        <f t="shared" si="16"/>
        <v/>
      </c>
      <c r="Y133" s="3" t="str">
        <f t="shared" si="16"/>
        <v/>
      </c>
      <c r="Z133" s="3" t="str">
        <f t="shared" si="16"/>
        <v/>
      </c>
      <c r="AA133" s="3">
        <f t="shared" si="16"/>
        <v>2</v>
      </c>
    </row>
    <row r="134" spans="1:27" hidden="1" x14ac:dyDescent="0.3">
      <c r="A134" s="3" t="s">
        <v>57</v>
      </c>
      <c r="B134" s="3" t="s">
        <v>440</v>
      </c>
      <c r="C134" s="3" t="str">
        <f t="shared" ref="C134:AA134" si="18">IF(RANK(C38,C$29:C$121,0)&lt;11, RANK(C38,C$29:C$121,0),"" )</f>
        <v/>
      </c>
      <c r="D134" s="3" t="str">
        <f t="shared" si="18"/>
        <v/>
      </c>
      <c r="E134" s="3" t="str">
        <f t="shared" si="18"/>
        <v/>
      </c>
      <c r="F134" s="3" t="str">
        <f t="shared" si="18"/>
        <v/>
      </c>
      <c r="G134" s="3" t="str">
        <f t="shared" si="18"/>
        <v/>
      </c>
      <c r="H134" s="3" t="str">
        <f t="shared" si="18"/>
        <v/>
      </c>
      <c r="I134" s="3" t="str">
        <f t="shared" si="18"/>
        <v/>
      </c>
      <c r="J134" s="3" t="str">
        <f t="shared" si="18"/>
        <v/>
      </c>
      <c r="K134" s="3" t="str">
        <f t="shared" si="18"/>
        <v/>
      </c>
      <c r="L134" s="3" t="str">
        <f t="shared" si="18"/>
        <v/>
      </c>
      <c r="M134" s="3" t="str">
        <f t="shared" si="18"/>
        <v/>
      </c>
      <c r="N134" s="3" t="str">
        <f t="shared" si="18"/>
        <v/>
      </c>
      <c r="O134" s="3" t="str">
        <f t="shared" si="18"/>
        <v/>
      </c>
      <c r="P134" s="3">
        <f t="shared" si="18"/>
        <v>1</v>
      </c>
      <c r="Q134" s="3">
        <f t="shared" si="18"/>
        <v>1</v>
      </c>
      <c r="R134" s="3" t="str">
        <f t="shared" si="18"/>
        <v/>
      </c>
      <c r="S134" s="3" t="str">
        <f t="shared" si="18"/>
        <v/>
      </c>
      <c r="T134" s="3">
        <f t="shared" ref="T134" si="19">IF(RANK(T38,T$29:T$121,0)&lt;11, RANK(T38,T$29:T$121,0),"" )</f>
        <v>1</v>
      </c>
      <c r="U134" s="3">
        <f t="shared" si="18"/>
        <v>2</v>
      </c>
      <c r="V134" s="3" t="str">
        <f t="shared" si="18"/>
        <v/>
      </c>
      <c r="W134" s="3" t="str">
        <f t="shared" si="18"/>
        <v/>
      </c>
      <c r="X134" s="3">
        <f t="shared" si="18"/>
        <v>1</v>
      </c>
      <c r="Y134" s="3" t="str">
        <f t="shared" si="18"/>
        <v/>
      </c>
      <c r="Z134" s="3" t="str">
        <f t="shared" si="18"/>
        <v/>
      </c>
      <c r="AA134" s="3" t="str">
        <f t="shared" si="18"/>
        <v/>
      </c>
    </row>
    <row r="135" spans="1:27" hidden="1" x14ac:dyDescent="0.3">
      <c r="A135" s="3" t="s">
        <v>57</v>
      </c>
      <c r="B135" s="3" t="s">
        <v>429</v>
      </c>
      <c r="C135" s="3">
        <f t="shared" ref="C135:AA135" si="20">IF(RANK(C39,C$29:C$121,0)&lt;11, RANK(C39,C$29:C$121,0),"" )</f>
        <v>6</v>
      </c>
      <c r="D135" s="3" t="str">
        <f t="shared" si="20"/>
        <v/>
      </c>
      <c r="E135" s="3" t="str">
        <f t="shared" si="20"/>
        <v/>
      </c>
      <c r="F135" s="3" t="str">
        <f t="shared" si="20"/>
        <v/>
      </c>
      <c r="G135" s="3" t="str">
        <f t="shared" si="20"/>
        <v/>
      </c>
      <c r="H135" s="3" t="str">
        <f t="shared" si="20"/>
        <v/>
      </c>
      <c r="I135" s="3" t="str">
        <f t="shared" si="20"/>
        <v/>
      </c>
      <c r="J135" s="3" t="str">
        <f t="shared" si="20"/>
        <v/>
      </c>
      <c r="K135" s="3" t="str">
        <f t="shared" si="20"/>
        <v/>
      </c>
      <c r="L135" s="3">
        <f t="shared" si="20"/>
        <v>8</v>
      </c>
      <c r="M135" s="3">
        <f t="shared" si="20"/>
        <v>4</v>
      </c>
      <c r="N135" s="3" t="str">
        <f t="shared" si="20"/>
        <v/>
      </c>
      <c r="O135" s="3" t="str">
        <f t="shared" si="20"/>
        <v/>
      </c>
      <c r="P135" s="3" t="str">
        <f t="shared" si="20"/>
        <v/>
      </c>
      <c r="Q135" s="3">
        <f t="shared" si="20"/>
        <v>5</v>
      </c>
      <c r="R135" s="3" t="str">
        <f t="shared" si="20"/>
        <v/>
      </c>
      <c r="S135" s="3" t="str">
        <f t="shared" si="20"/>
        <v/>
      </c>
      <c r="T135" s="3" t="str">
        <f t="shared" ref="T135" si="21">IF(RANK(T39,T$29:T$121,0)&lt;11, RANK(T39,T$29:T$121,0),"" )</f>
        <v/>
      </c>
      <c r="U135" s="3" t="str">
        <f t="shared" si="20"/>
        <v/>
      </c>
      <c r="V135" s="3" t="str">
        <f t="shared" si="20"/>
        <v/>
      </c>
      <c r="W135" s="3" t="str">
        <f t="shared" si="20"/>
        <v/>
      </c>
      <c r="X135" s="3" t="str">
        <f t="shared" si="20"/>
        <v/>
      </c>
      <c r="Y135" s="3">
        <f t="shared" si="20"/>
        <v>1</v>
      </c>
      <c r="Z135" s="3" t="str">
        <f t="shared" si="20"/>
        <v/>
      </c>
      <c r="AA135" s="3" t="str">
        <f t="shared" si="20"/>
        <v/>
      </c>
    </row>
    <row r="136" spans="1:27" hidden="1" x14ac:dyDescent="0.3">
      <c r="A136" s="3" t="s">
        <v>57</v>
      </c>
      <c r="B136" s="3" t="s">
        <v>425</v>
      </c>
      <c r="C136" s="3" t="str">
        <f t="shared" ref="C136:AA136" si="22">IF(RANK(C40,C$29:C$121,0)&lt;11, RANK(C40,C$29:C$121,0),"" )</f>
        <v/>
      </c>
      <c r="D136" s="3" t="str">
        <f t="shared" si="22"/>
        <v/>
      </c>
      <c r="E136" s="3" t="str">
        <f t="shared" si="22"/>
        <v/>
      </c>
      <c r="F136" s="3" t="str">
        <f t="shared" si="22"/>
        <v/>
      </c>
      <c r="G136" s="3" t="str">
        <f t="shared" si="22"/>
        <v/>
      </c>
      <c r="H136" s="3" t="str">
        <f t="shared" si="22"/>
        <v/>
      </c>
      <c r="I136" s="3" t="str">
        <f t="shared" si="22"/>
        <v/>
      </c>
      <c r="J136" s="3" t="str">
        <f t="shared" si="22"/>
        <v/>
      </c>
      <c r="K136" s="3" t="str">
        <f t="shared" si="22"/>
        <v/>
      </c>
      <c r="L136" s="3" t="str">
        <f t="shared" si="22"/>
        <v/>
      </c>
      <c r="M136" s="3" t="str">
        <f t="shared" si="22"/>
        <v/>
      </c>
      <c r="N136" s="3" t="str">
        <f t="shared" si="22"/>
        <v/>
      </c>
      <c r="O136" s="3" t="str">
        <f t="shared" si="22"/>
        <v/>
      </c>
      <c r="P136" s="3" t="str">
        <f t="shared" si="22"/>
        <v/>
      </c>
      <c r="Q136" s="3" t="str">
        <f t="shared" si="22"/>
        <v/>
      </c>
      <c r="R136" s="3">
        <f t="shared" si="22"/>
        <v>8</v>
      </c>
      <c r="S136" s="3" t="str">
        <f t="shared" si="22"/>
        <v/>
      </c>
      <c r="T136" s="3" t="str">
        <f t="shared" ref="T136" si="23">IF(RANK(T40,T$29:T$121,0)&lt;11, RANK(T40,T$29:T$121,0),"" )</f>
        <v/>
      </c>
      <c r="U136" s="3" t="str">
        <f t="shared" si="22"/>
        <v/>
      </c>
      <c r="V136" s="3" t="str">
        <f t="shared" si="22"/>
        <v/>
      </c>
      <c r="W136" s="3" t="str">
        <f t="shared" si="22"/>
        <v/>
      </c>
      <c r="X136" s="3" t="str">
        <f t="shared" si="22"/>
        <v/>
      </c>
      <c r="Y136" s="3" t="str">
        <f t="shared" si="22"/>
        <v/>
      </c>
      <c r="Z136" s="3" t="str">
        <f t="shared" si="22"/>
        <v/>
      </c>
      <c r="AA136" s="3" t="str">
        <f t="shared" si="22"/>
        <v/>
      </c>
    </row>
    <row r="137" spans="1:27" hidden="1" x14ac:dyDescent="0.3">
      <c r="A137" s="3" t="s">
        <v>57</v>
      </c>
      <c r="B137" s="3" t="s">
        <v>436</v>
      </c>
      <c r="C137" s="3" t="str">
        <f t="shared" ref="C137:AA137" si="24">IF(RANK(C41,C$29:C$121,0)&lt;11, RANK(C41,C$29:C$121,0),"" )</f>
        <v/>
      </c>
      <c r="D137" s="3" t="str">
        <f t="shared" si="24"/>
        <v/>
      </c>
      <c r="E137" s="3" t="str">
        <f t="shared" si="24"/>
        <v/>
      </c>
      <c r="F137" s="3" t="str">
        <f t="shared" si="24"/>
        <v/>
      </c>
      <c r="G137" s="3" t="str">
        <f t="shared" si="24"/>
        <v/>
      </c>
      <c r="H137" s="3" t="str">
        <f t="shared" si="24"/>
        <v/>
      </c>
      <c r="I137" s="3" t="str">
        <f t="shared" si="24"/>
        <v/>
      </c>
      <c r="J137" s="3" t="str">
        <f t="shared" si="24"/>
        <v/>
      </c>
      <c r="K137" s="3" t="str">
        <f t="shared" si="24"/>
        <v/>
      </c>
      <c r="L137" s="3" t="str">
        <f t="shared" si="24"/>
        <v/>
      </c>
      <c r="M137" s="3" t="str">
        <f t="shared" si="24"/>
        <v/>
      </c>
      <c r="N137" s="3" t="str">
        <f t="shared" si="24"/>
        <v/>
      </c>
      <c r="O137" s="3" t="str">
        <f t="shared" si="24"/>
        <v/>
      </c>
      <c r="P137" s="3" t="str">
        <f t="shared" si="24"/>
        <v/>
      </c>
      <c r="Q137" s="3" t="str">
        <f t="shared" si="24"/>
        <v/>
      </c>
      <c r="R137" s="3">
        <f t="shared" si="24"/>
        <v>6</v>
      </c>
      <c r="S137" s="3" t="str">
        <f t="shared" si="24"/>
        <v/>
      </c>
      <c r="T137" s="3" t="str">
        <f t="shared" ref="T137" si="25">IF(RANK(T41,T$29:T$121,0)&lt;11, RANK(T41,T$29:T$121,0),"" )</f>
        <v/>
      </c>
      <c r="U137" s="3" t="str">
        <f t="shared" si="24"/>
        <v/>
      </c>
      <c r="V137" s="3" t="str">
        <f t="shared" si="24"/>
        <v/>
      </c>
      <c r="W137" s="3" t="str">
        <f t="shared" si="24"/>
        <v/>
      </c>
      <c r="X137" s="3" t="str">
        <f t="shared" si="24"/>
        <v/>
      </c>
      <c r="Y137" s="3" t="str">
        <f t="shared" si="24"/>
        <v/>
      </c>
      <c r="Z137" s="3" t="str">
        <f t="shared" si="24"/>
        <v/>
      </c>
      <c r="AA137" s="3" t="str">
        <f t="shared" si="24"/>
        <v/>
      </c>
    </row>
    <row r="138" spans="1:27" hidden="1" x14ac:dyDescent="0.3">
      <c r="A138" s="3" t="s">
        <v>57</v>
      </c>
      <c r="B138" s="3" t="s">
        <v>430</v>
      </c>
      <c r="C138" s="3" t="str">
        <f t="shared" ref="C138:AA138" si="26">IF(RANK(C42,C$29:C$121,0)&lt;11, RANK(C42,C$29:C$121,0),"" )</f>
        <v/>
      </c>
      <c r="D138" s="3" t="str">
        <f t="shared" si="26"/>
        <v/>
      </c>
      <c r="E138" s="3" t="str">
        <f t="shared" si="26"/>
        <v/>
      </c>
      <c r="F138" s="3">
        <f t="shared" si="26"/>
        <v>10</v>
      </c>
      <c r="G138" s="3" t="str">
        <f t="shared" si="26"/>
        <v/>
      </c>
      <c r="H138" s="3" t="str">
        <f t="shared" si="26"/>
        <v/>
      </c>
      <c r="I138" s="3" t="str">
        <f t="shared" si="26"/>
        <v/>
      </c>
      <c r="J138" s="3" t="str">
        <f t="shared" si="26"/>
        <v/>
      </c>
      <c r="K138" s="3" t="str">
        <f t="shared" si="26"/>
        <v/>
      </c>
      <c r="L138" s="3" t="str">
        <f t="shared" si="26"/>
        <v/>
      </c>
      <c r="M138" s="3">
        <f t="shared" si="26"/>
        <v>9</v>
      </c>
      <c r="N138" s="3" t="str">
        <f t="shared" si="26"/>
        <v/>
      </c>
      <c r="O138" s="3" t="str">
        <f t="shared" si="26"/>
        <v/>
      </c>
      <c r="P138" s="3" t="str">
        <f t="shared" si="26"/>
        <v/>
      </c>
      <c r="Q138" s="3" t="str">
        <f t="shared" si="26"/>
        <v/>
      </c>
      <c r="R138" s="3" t="str">
        <f t="shared" si="26"/>
        <v/>
      </c>
      <c r="S138" s="3" t="str">
        <f t="shared" si="26"/>
        <v/>
      </c>
      <c r="T138" s="3" t="str">
        <f t="shared" ref="T138" si="27">IF(RANK(T42,T$29:T$121,0)&lt;11, RANK(T42,T$29:T$121,0),"" )</f>
        <v/>
      </c>
      <c r="U138" s="3" t="str">
        <f t="shared" si="26"/>
        <v/>
      </c>
      <c r="V138" s="3">
        <f t="shared" si="26"/>
        <v>10</v>
      </c>
      <c r="W138" s="3" t="str">
        <f t="shared" si="26"/>
        <v/>
      </c>
      <c r="X138" s="3">
        <f t="shared" si="26"/>
        <v>10</v>
      </c>
      <c r="Y138" s="3" t="str">
        <f t="shared" si="26"/>
        <v/>
      </c>
      <c r="Z138" s="3" t="str">
        <f t="shared" si="26"/>
        <v/>
      </c>
      <c r="AA138" s="3" t="str">
        <f t="shared" si="26"/>
        <v/>
      </c>
    </row>
    <row r="139" spans="1:27" hidden="1" x14ac:dyDescent="0.3">
      <c r="A139" s="3" t="s">
        <v>57</v>
      </c>
      <c r="B139" s="3" t="s">
        <v>435</v>
      </c>
      <c r="C139" s="3" t="str">
        <f t="shared" ref="C139:AA139" si="28">IF(RANK(C43,C$29:C$121,0)&lt;11, RANK(C43,C$29:C$121,0),"" )</f>
        <v/>
      </c>
      <c r="D139" s="3" t="str">
        <f t="shared" si="28"/>
        <v/>
      </c>
      <c r="E139" s="3" t="str">
        <f t="shared" si="28"/>
        <v/>
      </c>
      <c r="F139" s="3" t="str">
        <f t="shared" si="28"/>
        <v/>
      </c>
      <c r="G139" s="3">
        <f t="shared" si="28"/>
        <v>4</v>
      </c>
      <c r="H139" s="3" t="str">
        <f t="shared" si="28"/>
        <v/>
      </c>
      <c r="I139" s="3" t="str">
        <f t="shared" si="28"/>
        <v/>
      </c>
      <c r="J139" s="3" t="str">
        <f t="shared" si="28"/>
        <v/>
      </c>
      <c r="K139" s="3" t="str">
        <f t="shared" si="28"/>
        <v/>
      </c>
      <c r="L139" s="3">
        <f t="shared" si="28"/>
        <v>6</v>
      </c>
      <c r="M139" s="3" t="str">
        <f t="shared" si="28"/>
        <v/>
      </c>
      <c r="N139" s="3">
        <f t="shared" si="28"/>
        <v>6</v>
      </c>
      <c r="O139" s="3" t="str">
        <f t="shared" si="28"/>
        <v/>
      </c>
      <c r="P139" s="3" t="str">
        <f t="shared" si="28"/>
        <v/>
      </c>
      <c r="Q139" s="3" t="str">
        <f t="shared" si="28"/>
        <v/>
      </c>
      <c r="R139" s="3" t="str">
        <f t="shared" si="28"/>
        <v/>
      </c>
      <c r="S139" s="3" t="str">
        <f t="shared" si="28"/>
        <v/>
      </c>
      <c r="T139" s="3" t="str">
        <f t="shared" ref="T139" si="29">IF(RANK(T43,T$29:T$121,0)&lt;11, RANK(T43,T$29:T$121,0),"" )</f>
        <v/>
      </c>
      <c r="U139" s="3" t="str">
        <f t="shared" si="28"/>
        <v/>
      </c>
      <c r="V139" s="3" t="str">
        <f t="shared" si="28"/>
        <v/>
      </c>
      <c r="W139" s="3" t="str">
        <f t="shared" si="28"/>
        <v/>
      </c>
      <c r="X139" s="3" t="str">
        <f t="shared" si="28"/>
        <v/>
      </c>
      <c r="Y139" s="3" t="str">
        <f t="shared" si="28"/>
        <v/>
      </c>
      <c r="Z139" s="3" t="str">
        <f t="shared" si="28"/>
        <v/>
      </c>
      <c r="AA139" s="3" t="str">
        <f t="shared" si="28"/>
        <v/>
      </c>
    </row>
    <row r="140" spans="1:27" hidden="1" x14ac:dyDescent="0.3">
      <c r="A140" s="3" t="s">
        <v>57</v>
      </c>
      <c r="B140" s="3" t="s">
        <v>426</v>
      </c>
      <c r="C140" s="3" t="str">
        <f t="shared" ref="C140:AA140" si="30">IF(RANK(C44,C$29:C$121,0)&lt;11, RANK(C44,C$29:C$121,0),"" )</f>
        <v/>
      </c>
      <c r="D140" s="3" t="str">
        <f t="shared" si="30"/>
        <v/>
      </c>
      <c r="E140" s="3" t="str">
        <f t="shared" si="30"/>
        <v/>
      </c>
      <c r="F140" s="3" t="str">
        <f t="shared" si="30"/>
        <v/>
      </c>
      <c r="G140" s="3" t="str">
        <f t="shared" si="30"/>
        <v/>
      </c>
      <c r="H140" s="3" t="str">
        <f t="shared" si="30"/>
        <v/>
      </c>
      <c r="I140" s="3" t="str">
        <f t="shared" si="30"/>
        <v/>
      </c>
      <c r="J140" s="3" t="str">
        <f t="shared" si="30"/>
        <v/>
      </c>
      <c r="K140" s="3" t="str">
        <f t="shared" si="30"/>
        <v/>
      </c>
      <c r="L140" s="3" t="str">
        <f t="shared" si="30"/>
        <v/>
      </c>
      <c r="M140" s="3" t="str">
        <f t="shared" si="30"/>
        <v/>
      </c>
      <c r="N140" s="3" t="str">
        <f t="shared" si="30"/>
        <v/>
      </c>
      <c r="O140" s="3">
        <f t="shared" si="30"/>
        <v>8</v>
      </c>
      <c r="P140" s="3" t="str">
        <f t="shared" si="30"/>
        <v/>
      </c>
      <c r="Q140" s="3" t="str">
        <f t="shared" si="30"/>
        <v/>
      </c>
      <c r="R140" s="3" t="str">
        <f t="shared" si="30"/>
        <v/>
      </c>
      <c r="S140" s="3" t="str">
        <f t="shared" si="30"/>
        <v/>
      </c>
      <c r="T140" s="3" t="str">
        <f t="shared" ref="T140" si="31">IF(RANK(T44,T$29:T$121,0)&lt;11, RANK(T44,T$29:T$121,0),"" )</f>
        <v/>
      </c>
      <c r="U140" s="3" t="str">
        <f t="shared" si="30"/>
        <v/>
      </c>
      <c r="V140" s="3" t="str">
        <f t="shared" si="30"/>
        <v/>
      </c>
      <c r="W140" s="3" t="str">
        <f t="shared" si="30"/>
        <v/>
      </c>
      <c r="X140" s="3" t="str">
        <f t="shared" si="30"/>
        <v/>
      </c>
      <c r="Y140" s="3" t="str">
        <f t="shared" si="30"/>
        <v/>
      </c>
      <c r="Z140" s="3" t="str">
        <f t="shared" si="30"/>
        <v/>
      </c>
      <c r="AA140" s="3" t="str">
        <f t="shared" si="30"/>
        <v/>
      </c>
    </row>
    <row r="141" spans="1:27" hidden="1" x14ac:dyDescent="0.3">
      <c r="A141" s="3" t="s">
        <v>57</v>
      </c>
      <c r="B141" s="3" t="s">
        <v>437</v>
      </c>
      <c r="C141" s="3" t="str">
        <f t="shared" ref="C141:AA141" si="32">IF(RANK(C45,C$29:C$121,0)&lt;11, RANK(C45,C$29:C$121,0),"" )</f>
        <v/>
      </c>
      <c r="D141" s="3" t="str">
        <f t="shared" si="32"/>
        <v/>
      </c>
      <c r="E141" s="3" t="str">
        <f t="shared" si="32"/>
        <v/>
      </c>
      <c r="F141" s="3" t="str">
        <f t="shared" si="32"/>
        <v/>
      </c>
      <c r="G141" s="3" t="str">
        <f t="shared" si="32"/>
        <v/>
      </c>
      <c r="H141" s="3" t="str">
        <f t="shared" si="32"/>
        <v/>
      </c>
      <c r="I141" s="3" t="str">
        <f t="shared" si="32"/>
        <v/>
      </c>
      <c r="J141" s="3" t="str">
        <f t="shared" si="32"/>
        <v/>
      </c>
      <c r="K141" s="3" t="str">
        <f t="shared" si="32"/>
        <v/>
      </c>
      <c r="L141" s="3" t="str">
        <f t="shared" si="32"/>
        <v/>
      </c>
      <c r="M141" s="3" t="str">
        <f t="shared" si="32"/>
        <v/>
      </c>
      <c r="N141" s="3" t="str">
        <f t="shared" si="32"/>
        <v/>
      </c>
      <c r="O141" s="3" t="str">
        <f t="shared" si="32"/>
        <v/>
      </c>
      <c r="P141" s="3" t="str">
        <f t="shared" si="32"/>
        <v/>
      </c>
      <c r="Q141" s="3">
        <f t="shared" si="32"/>
        <v>6</v>
      </c>
      <c r="R141" s="3" t="str">
        <f t="shared" si="32"/>
        <v/>
      </c>
      <c r="S141" s="3" t="str">
        <f t="shared" si="32"/>
        <v/>
      </c>
      <c r="T141" s="3" t="str">
        <f t="shared" ref="T141" si="33">IF(RANK(T45,T$29:T$121,0)&lt;11, RANK(T45,T$29:T$121,0),"" )</f>
        <v/>
      </c>
      <c r="U141" s="3">
        <f t="shared" si="32"/>
        <v>10</v>
      </c>
      <c r="V141" s="3" t="str">
        <f t="shared" si="32"/>
        <v/>
      </c>
      <c r="W141" s="3">
        <f t="shared" si="32"/>
        <v>9</v>
      </c>
      <c r="X141" s="3" t="str">
        <f t="shared" si="32"/>
        <v/>
      </c>
      <c r="Y141" s="3" t="str">
        <f t="shared" si="32"/>
        <v/>
      </c>
      <c r="Z141" s="3" t="str">
        <f t="shared" si="32"/>
        <v/>
      </c>
      <c r="AA141" s="3">
        <f t="shared" si="32"/>
        <v>3</v>
      </c>
    </row>
    <row r="142" spans="1:27" hidden="1" x14ac:dyDescent="0.3">
      <c r="A142" s="3" t="s">
        <v>57</v>
      </c>
      <c r="B142" s="3" t="s">
        <v>433</v>
      </c>
      <c r="C142" s="3" t="str">
        <f t="shared" ref="C142:AA142" si="34">IF(RANK(C46,C$29:C$121,0)&lt;11, RANK(C46,C$29:C$121,0),"" )</f>
        <v/>
      </c>
      <c r="D142" s="3" t="str">
        <f t="shared" si="34"/>
        <v/>
      </c>
      <c r="E142" s="3" t="str">
        <f t="shared" si="34"/>
        <v/>
      </c>
      <c r="F142" s="3" t="str">
        <f t="shared" si="34"/>
        <v/>
      </c>
      <c r="G142" s="3" t="str">
        <f t="shared" si="34"/>
        <v/>
      </c>
      <c r="H142" s="3" t="str">
        <f t="shared" si="34"/>
        <v/>
      </c>
      <c r="I142" s="3" t="str">
        <f t="shared" si="34"/>
        <v/>
      </c>
      <c r="J142" s="3">
        <f t="shared" si="34"/>
        <v>9</v>
      </c>
      <c r="K142" s="3" t="str">
        <f t="shared" si="34"/>
        <v/>
      </c>
      <c r="L142" s="3" t="str">
        <f t="shared" si="34"/>
        <v/>
      </c>
      <c r="M142" s="3" t="str">
        <f t="shared" si="34"/>
        <v/>
      </c>
      <c r="N142" s="3" t="str">
        <f t="shared" si="34"/>
        <v/>
      </c>
      <c r="O142" s="3" t="str">
        <f t="shared" si="34"/>
        <v/>
      </c>
      <c r="P142" s="3" t="str">
        <f t="shared" si="34"/>
        <v/>
      </c>
      <c r="Q142" s="3" t="str">
        <f t="shared" si="34"/>
        <v/>
      </c>
      <c r="R142" s="3" t="str">
        <f t="shared" si="34"/>
        <v/>
      </c>
      <c r="S142" s="3" t="str">
        <f t="shared" si="34"/>
        <v/>
      </c>
      <c r="T142" s="3" t="str">
        <f t="shared" ref="T142" si="35">IF(RANK(T46,T$29:T$121,0)&lt;11, RANK(T46,T$29:T$121,0),"" )</f>
        <v/>
      </c>
      <c r="U142" s="3" t="str">
        <f t="shared" si="34"/>
        <v/>
      </c>
      <c r="V142" s="3" t="str">
        <f t="shared" si="34"/>
        <v/>
      </c>
      <c r="W142" s="3" t="str">
        <f t="shared" si="34"/>
        <v/>
      </c>
      <c r="X142" s="3" t="str">
        <f t="shared" si="34"/>
        <v/>
      </c>
      <c r="Y142" s="3" t="str">
        <f t="shared" si="34"/>
        <v/>
      </c>
      <c r="Z142" s="3" t="str">
        <f t="shared" si="34"/>
        <v/>
      </c>
      <c r="AA142" s="3" t="str">
        <f t="shared" si="34"/>
        <v/>
      </c>
    </row>
    <row r="143" spans="1:27" hidden="1" x14ac:dyDescent="0.3">
      <c r="A143" s="3" t="s">
        <v>57</v>
      </c>
      <c r="B143" s="3" t="s">
        <v>434</v>
      </c>
      <c r="C143" s="3" t="str">
        <f t="shared" ref="C143:AA143" si="36">IF(RANK(C47,C$29:C$121,0)&lt;11, RANK(C47,C$29:C$121,0),"" )</f>
        <v/>
      </c>
      <c r="D143" s="3">
        <f t="shared" si="36"/>
        <v>8</v>
      </c>
      <c r="E143" s="3" t="str">
        <f t="shared" si="36"/>
        <v/>
      </c>
      <c r="F143" s="3" t="str">
        <f t="shared" si="36"/>
        <v/>
      </c>
      <c r="G143" s="3" t="str">
        <f t="shared" si="36"/>
        <v/>
      </c>
      <c r="H143" s="3" t="str">
        <f t="shared" si="36"/>
        <v/>
      </c>
      <c r="I143" s="3">
        <f t="shared" si="36"/>
        <v>10</v>
      </c>
      <c r="J143" s="3" t="str">
        <f t="shared" si="36"/>
        <v/>
      </c>
      <c r="K143" s="3" t="str">
        <f t="shared" si="36"/>
        <v/>
      </c>
      <c r="L143" s="3" t="str">
        <f t="shared" si="36"/>
        <v/>
      </c>
      <c r="M143" s="3" t="str">
        <f t="shared" si="36"/>
        <v/>
      </c>
      <c r="N143" s="3" t="str">
        <f t="shared" si="36"/>
        <v/>
      </c>
      <c r="O143" s="3" t="str">
        <f t="shared" si="36"/>
        <v/>
      </c>
      <c r="P143" s="3" t="str">
        <f t="shared" si="36"/>
        <v/>
      </c>
      <c r="Q143" s="3" t="str">
        <f t="shared" si="36"/>
        <v/>
      </c>
      <c r="R143" s="3" t="str">
        <f t="shared" si="36"/>
        <v/>
      </c>
      <c r="S143" s="3" t="str">
        <f t="shared" si="36"/>
        <v/>
      </c>
      <c r="T143" s="3" t="str">
        <f t="shared" ref="T143" si="37">IF(RANK(T47,T$29:T$121,0)&lt;11, RANK(T47,T$29:T$121,0),"" )</f>
        <v/>
      </c>
      <c r="U143" s="3" t="str">
        <f t="shared" si="36"/>
        <v/>
      </c>
      <c r="V143" s="3" t="str">
        <f t="shared" si="36"/>
        <v/>
      </c>
      <c r="W143" s="3" t="str">
        <f t="shared" si="36"/>
        <v/>
      </c>
      <c r="X143" s="3" t="str">
        <f t="shared" si="36"/>
        <v/>
      </c>
      <c r="Y143" s="3" t="str">
        <f t="shared" si="36"/>
        <v/>
      </c>
      <c r="Z143" s="3" t="str">
        <f t="shared" si="36"/>
        <v/>
      </c>
      <c r="AA143" s="3" t="str">
        <f t="shared" si="36"/>
        <v/>
      </c>
    </row>
    <row r="144" spans="1:27" hidden="1" x14ac:dyDescent="0.3">
      <c r="A144" s="3" t="s">
        <v>57</v>
      </c>
      <c r="B144" s="3" t="s">
        <v>423</v>
      </c>
      <c r="C144" s="3" t="str">
        <f t="shared" ref="C144:AA144" si="38">IF(RANK(C48,C$29:C$121,0)&lt;11, RANK(C48,C$29:C$121,0),"" )</f>
        <v/>
      </c>
      <c r="D144" s="3" t="str">
        <f t="shared" si="38"/>
        <v/>
      </c>
      <c r="E144" s="3" t="str">
        <f t="shared" si="38"/>
        <v/>
      </c>
      <c r="F144" s="3" t="str">
        <f t="shared" si="38"/>
        <v/>
      </c>
      <c r="G144" s="3" t="str">
        <f t="shared" si="38"/>
        <v/>
      </c>
      <c r="H144" s="3" t="str">
        <f t="shared" si="38"/>
        <v/>
      </c>
      <c r="I144" s="3" t="str">
        <f t="shared" si="38"/>
        <v/>
      </c>
      <c r="J144" s="3" t="str">
        <f t="shared" si="38"/>
        <v/>
      </c>
      <c r="K144" s="3" t="str">
        <f t="shared" si="38"/>
        <v/>
      </c>
      <c r="L144" s="3" t="str">
        <f t="shared" si="38"/>
        <v/>
      </c>
      <c r="M144" s="3" t="str">
        <f t="shared" si="38"/>
        <v/>
      </c>
      <c r="N144" s="3" t="str">
        <f t="shared" si="38"/>
        <v/>
      </c>
      <c r="O144" s="3" t="str">
        <f t="shared" si="38"/>
        <v/>
      </c>
      <c r="P144" s="3" t="str">
        <f t="shared" si="38"/>
        <v/>
      </c>
      <c r="Q144" s="3" t="str">
        <f t="shared" si="38"/>
        <v/>
      </c>
      <c r="R144" s="3" t="str">
        <f t="shared" si="38"/>
        <v/>
      </c>
      <c r="S144" s="3">
        <f t="shared" si="38"/>
        <v>3</v>
      </c>
      <c r="T144" s="3" t="str">
        <f t="shared" ref="T144" si="39">IF(RANK(T48,T$29:T$121,0)&lt;11, RANK(T48,T$29:T$121,0),"" )</f>
        <v/>
      </c>
      <c r="U144" s="3" t="str">
        <f t="shared" si="38"/>
        <v/>
      </c>
      <c r="V144" s="3" t="str">
        <f t="shared" si="38"/>
        <v/>
      </c>
      <c r="W144" s="3" t="str">
        <f t="shared" si="38"/>
        <v/>
      </c>
      <c r="X144" s="3" t="str">
        <f t="shared" si="38"/>
        <v/>
      </c>
      <c r="Y144" s="3" t="str">
        <f t="shared" si="38"/>
        <v/>
      </c>
      <c r="Z144" s="3" t="str">
        <f t="shared" si="38"/>
        <v/>
      </c>
      <c r="AA144" s="3" t="str">
        <f t="shared" si="38"/>
        <v/>
      </c>
    </row>
    <row r="145" spans="1:27" hidden="1" x14ac:dyDescent="0.3">
      <c r="A145" s="3" t="s">
        <v>57</v>
      </c>
      <c r="B145" s="3" t="s">
        <v>431</v>
      </c>
      <c r="C145" s="3" t="str">
        <f t="shared" ref="C145:AA145" si="40">IF(RANK(C49,C$29:C$121,0)&lt;11, RANK(C49,C$29:C$121,0),"" )</f>
        <v/>
      </c>
      <c r="D145" s="3" t="str">
        <f t="shared" si="40"/>
        <v/>
      </c>
      <c r="E145" s="3" t="str">
        <f t="shared" si="40"/>
        <v/>
      </c>
      <c r="F145" s="3" t="str">
        <f t="shared" si="40"/>
        <v/>
      </c>
      <c r="G145" s="3" t="str">
        <f t="shared" si="40"/>
        <v/>
      </c>
      <c r="H145" s="3" t="str">
        <f t="shared" si="40"/>
        <v/>
      </c>
      <c r="I145" s="3" t="str">
        <f t="shared" si="40"/>
        <v/>
      </c>
      <c r="J145" s="3">
        <f t="shared" si="40"/>
        <v>8</v>
      </c>
      <c r="K145" s="3" t="str">
        <f t="shared" si="40"/>
        <v/>
      </c>
      <c r="L145" s="3" t="str">
        <f t="shared" si="40"/>
        <v/>
      </c>
      <c r="M145" s="3" t="str">
        <f t="shared" si="40"/>
        <v/>
      </c>
      <c r="N145" s="3" t="str">
        <f t="shared" si="40"/>
        <v/>
      </c>
      <c r="O145" s="3">
        <f t="shared" si="40"/>
        <v>5</v>
      </c>
      <c r="P145" s="3" t="str">
        <f t="shared" si="40"/>
        <v/>
      </c>
      <c r="Q145" s="3" t="str">
        <f t="shared" si="40"/>
        <v/>
      </c>
      <c r="R145" s="3" t="str">
        <f t="shared" si="40"/>
        <v/>
      </c>
      <c r="S145" s="3" t="str">
        <f t="shared" si="40"/>
        <v/>
      </c>
      <c r="T145" s="3" t="str">
        <f t="shared" ref="T145" si="41">IF(RANK(T49,T$29:T$121,0)&lt;11, RANK(T49,T$29:T$121,0),"" )</f>
        <v/>
      </c>
      <c r="U145" s="3" t="str">
        <f t="shared" si="40"/>
        <v/>
      </c>
      <c r="V145" s="3" t="str">
        <f t="shared" si="40"/>
        <v/>
      </c>
      <c r="W145" s="3" t="str">
        <f t="shared" si="40"/>
        <v/>
      </c>
      <c r="X145" s="3" t="str">
        <f t="shared" si="40"/>
        <v/>
      </c>
      <c r="Y145" s="3" t="str">
        <f t="shared" si="40"/>
        <v/>
      </c>
      <c r="Z145" s="3" t="str">
        <f t="shared" si="40"/>
        <v/>
      </c>
      <c r="AA145" s="3" t="str">
        <f t="shared" si="40"/>
        <v/>
      </c>
    </row>
    <row r="146" spans="1:27" hidden="1" x14ac:dyDescent="0.3">
      <c r="A146" s="3" t="s">
        <v>57</v>
      </c>
      <c r="B146" s="3" t="s">
        <v>432</v>
      </c>
      <c r="C146" s="3" t="str">
        <f t="shared" ref="C146:AA146" si="42">IF(RANK(C50,C$29:C$121,0)&lt;11, RANK(C50,C$29:C$121,0),"" )</f>
        <v/>
      </c>
      <c r="D146" s="3" t="str">
        <f t="shared" si="42"/>
        <v/>
      </c>
      <c r="E146" s="3" t="str">
        <f t="shared" si="42"/>
        <v/>
      </c>
      <c r="F146" s="3" t="str">
        <f t="shared" si="42"/>
        <v/>
      </c>
      <c r="G146" s="3" t="str">
        <f t="shared" si="42"/>
        <v/>
      </c>
      <c r="H146" s="3" t="str">
        <f t="shared" si="42"/>
        <v/>
      </c>
      <c r="I146" s="3" t="str">
        <f t="shared" si="42"/>
        <v/>
      </c>
      <c r="J146" s="3" t="str">
        <f t="shared" si="42"/>
        <v/>
      </c>
      <c r="K146" s="54">
        <v>5</v>
      </c>
      <c r="L146" s="3" t="str">
        <f t="shared" si="42"/>
        <v/>
      </c>
      <c r="M146" s="3" t="str">
        <f t="shared" si="42"/>
        <v/>
      </c>
      <c r="N146" s="3" t="str">
        <f t="shared" si="42"/>
        <v/>
      </c>
      <c r="O146" s="3" t="str">
        <f t="shared" si="42"/>
        <v/>
      </c>
      <c r="P146" s="3" t="str">
        <f t="shared" si="42"/>
        <v/>
      </c>
      <c r="Q146" s="3" t="str">
        <f t="shared" si="42"/>
        <v/>
      </c>
      <c r="R146" s="3" t="str">
        <f t="shared" si="42"/>
        <v/>
      </c>
      <c r="S146" s="3" t="str">
        <f t="shared" si="42"/>
        <v/>
      </c>
      <c r="T146" s="3" t="str">
        <f t="shared" ref="T146" si="43">IF(RANK(T50,T$29:T$121,0)&lt;11, RANK(T50,T$29:T$121,0),"" )</f>
        <v/>
      </c>
      <c r="U146" s="3" t="str">
        <f t="shared" si="42"/>
        <v/>
      </c>
      <c r="V146" s="3" t="str">
        <f t="shared" si="42"/>
        <v/>
      </c>
      <c r="W146" s="3" t="str">
        <f t="shared" si="42"/>
        <v/>
      </c>
      <c r="X146" s="3" t="str">
        <f t="shared" si="42"/>
        <v/>
      </c>
      <c r="Y146" s="3" t="str">
        <f t="shared" si="42"/>
        <v/>
      </c>
      <c r="Z146" s="3" t="str">
        <f t="shared" si="42"/>
        <v/>
      </c>
      <c r="AA146" s="3" t="str">
        <f t="shared" si="42"/>
        <v/>
      </c>
    </row>
    <row r="147" spans="1:27" hidden="1" x14ac:dyDescent="0.3">
      <c r="A147" s="3" t="s">
        <v>57</v>
      </c>
      <c r="B147" s="3" t="s">
        <v>427</v>
      </c>
      <c r="C147" s="3" t="str">
        <f t="shared" ref="C147:AA147" si="44">IF(RANK(C51,C$29:C$121,0)&lt;11, RANK(C51,C$29:C$121,0),"" )</f>
        <v/>
      </c>
      <c r="D147" s="3" t="str">
        <f t="shared" si="44"/>
        <v/>
      </c>
      <c r="E147" s="3" t="str">
        <f t="shared" si="44"/>
        <v/>
      </c>
      <c r="F147" s="3" t="str">
        <f t="shared" si="44"/>
        <v/>
      </c>
      <c r="G147" s="3" t="str">
        <f t="shared" si="44"/>
        <v/>
      </c>
      <c r="H147" s="3">
        <f t="shared" si="44"/>
        <v>9</v>
      </c>
      <c r="I147" s="3" t="str">
        <f t="shared" si="44"/>
        <v/>
      </c>
      <c r="J147" s="3">
        <f t="shared" si="44"/>
        <v>7</v>
      </c>
      <c r="K147" s="3" t="str">
        <f t="shared" si="44"/>
        <v/>
      </c>
      <c r="L147" s="3" t="str">
        <f t="shared" si="44"/>
        <v/>
      </c>
      <c r="M147" s="3" t="str">
        <f t="shared" si="44"/>
        <v/>
      </c>
      <c r="N147" s="3" t="str">
        <f t="shared" si="44"/>
        <v/>
      </c>
      <c r="O147" s="3" t="str">
        <f t="shared" si="44"/>
        <v/>
      </c>
      <c r="P147" s="3" t="str">
        <f t="shared" si="44"/>
        <v/>
      </c>
      <c r="Q147" s="3" t="str">
        <f t="shared" si="44"/>
        <v/>
      </c>
      <c r="R147" s="3" t="str">
        <f t="shared" si="44"/>
        <v/>
      </c>
      <c r="S147" s="3" t="str">
        <f t="shared" si="44"/>
        <v/>
      </c>
      <c r="T147" s="3">
        <f t="shared" ref="T147" si="45">IF(RANK(T51,T$29:T$121,0)&lt;11, RANK(T51,T$29:T$121,0),"" )</f>
        <v>6</v>
      </c>
      <c r="U147" s="3">
        <f t="shared" si="44"/>
        <v>8</v>
      </c>
      <c r="V147" s="3" t="str">
        <f t="shared" si="44"/>
        <v/>
      </c>
      <c r="W147" s="3" t="str">
        <f t="shared" si="44"/>
        <v/>
      </c>
      <c r="X147" s="3">
        <f t="shared" si="44"/>
        <v>5</v>
      </c>
      <c r="Y147" s="3" t="str">
        <f t="shared" si="44"/>
        <v/>
      </c>
      <c r="Z147" s="3" t="str">
        <f t="shared" si="44"/>
        <v/>
      </c>
      <c r="AA147" s="3" t="str">
        <f t="shared" si="44"/>
        <v/>
      </c>
    </row>
    <row r="148" spans="1:27" hidden="1" x14ac:dyDescent="0.3">
      <c r="A148" s="3" t="s">
        <v>81</v>
      </c>
      <c r="B148" s="3" t="s">
        <v>457</v>
      </c>
      <c r="C148" s="3" t="str">
        <f t="shared" ref="C148:AA148" si="46">IF(RANK(C52,C$29:C$121,0)&lt;11, RANK(C52,C$29:C$121,0),"" )</f>
        <v/>
      </c>
      <c r="D148" s="3">
        <f t="shared" si="46"/>
        <v>3</v>
      </c>
      <c r="E148" s="3" t="str">
        <f t="shared" si="46"/>
        <v/>
      </c>
      <c r="F148" s="3" t="str">
        <f t="shared" si="46"/>
        <v/>
      </c>
      <c r="G148" s="3">
        <f t="shared" si="46"/>
        <v>3</v>
      </c>
      <c r="H148" s="3" t="str">
        <f t="shared" si="46"/>
        <v/>
      </c>
      <c r="I148" s="3" t="str">
        <f t="shared" si="46"/>
        <v/>
      </c>
      <c r="J148" s="3" t="str">
        <f t="shared" si="46"/>
        <v/>
      </c>
      <c r="K148" s="3" t="str">
        <f t="shared" si="46"/>
        <v/>
      </c>
      <c r="L148" s="3" t="str">
        <f t="shared" si="46"/>
        <v/>
      </c>
      <c r="M148" s="3" t="str">
        <f t="shared" si="46"/>
        <v/>
      </c>
      <c r="N148" s="3">
        <f t="shared" si="46"/>
        <v>4</v>
      </c>
      <c r="O148" s="3">
        <f t="shared" si="46"/>
        <v>9</v>
      </c>
      <c r="P148" s="3" t="str">
        <f t="shared" si="46"/>
        <v/>
      </c>
      <c r="Q148" s="3" t="str">
        <f t="shared" si="46"/>
        <v/>
      </c>
      <c r="R148" s="3" t="str">
        <f t="shared" si="46"/>
        <v/>
      </c>
      <c r="S148" s="3">
        <f t="shared" si="46"/>
        <v>10</v>
      </c>
      <c r="T148" s="3" t="str">
        <f t="shared" ref="T148" si="47">IF(RANK(T52,T$29:T$121,0)&lt;11, RANK(T52,T$29:T$121,0),"" )</f>
        <v/>
      </c>
      <c r="U148" s="3" t="str">
        <f t="shared" si="46"/>
        <v/>
      </c>
      <c r="V148" s="3" t="str">
        <f t="shared" si="46"/>
        <v/>
      </c>
      <c r="W148" s="3" t="str">
        <f t="shared" si="46"/>
        <v/>
      </c>
      <c r="X148" s="3" t="str">
        <f t="shared" si="46"/>
        <v/>
      </c>
      <c r="Y148" s="3" t="str">
        <f t="shared" si="46"/>
        <v/>
      </c>
      <c r="Z148" s="3" t="str">
        <f t="shared" si="46"/>
        <v/>
      </c>
      <c r="AA148" s="3" t="str">
        <f t="shared" si="46"/>
        <v/>
      </c>
    </row>
    <row r="149" spans="1:27" hidden="1" x14ac:dyDescent="0.3">
      <c r="A149" s="3" t="s">
        <v>81</v>
      </c>
      <c r="B149" s="3" t="s">
        <v>458</v>
      </c>
      <c r="C149" s="3" t="str">
        <f t="shared" ref="C149:AA149" si="48">IF(RANK(C53,C$29:C$121,0)&lt;11, RANK(C53,C$29:C$121,0),"" )</f>
        <v/>
      </c>
      <c r="D149" s="3" t="str">
        <f t="shared" si="48"/>
        <v/>
      </c>
      <c r="E149" s="3" t="str">
        <f t="shared" si="48"/>
        <v/>
      </c>
      <c r="F149" s="3" t="str">
        <f t="shared" si="48"/>
        <v/>
      </c>
      <c r="G149" s="3" t="str">
        <f t="shared" si="48"/>
        <v/>
      </c>
      <c r="H149" s="3" t="str">
        <f t="shared" si="48"/>
        <v/>
      </c>
      <c r="I149" s="3">
        <f t="shared" si="48"/>
        <v>5</v>
      </c>
      <c r="J149" s="3" t="str">
        <f t="shared" si="48"/>
        <v/>
      </c>
      <c r="K149" s="3" t="str">
        <f t="shared" si="48"/>
        <v/>
      </c>
      <c r="L149" s="3" t="str">
        <f t="shared" si="48"/>
        <v/>
      </c>
      <c r="M149" s="3" t="str">
        <f t="shared" si="48"/>
        <v/>
      </c>
      <c r="N149" s="3">
        <f t="shared" si="48"/>
        <v>8</v>
      </c>
      <c r="O149" s="3" t="str">
        <f t="shared" si="48"/>
        <v/>
      </c>
      <c r="P149" s="3" t="str">
        <f t="shared" si="48"/>
        <v/>
      </c>
      <c r="Q149" s="3" t="str">
        <f t="shared" si="48"/>
        <v/>
      </c>
      <c r="R149" s="3" t="str">
        <f t="shared" si="48"/>
        <v/>
      </c>
      <c r="S149" s="3" t="str">
        <f t="shared" si="48"/>
        <v/>
      </c>
      <c r="T149" s="3" t="str">
        <f t="shared" ref="T149" si="49">IF(RANK(T53,T$29:T$121,0)&lt;11, RANK(T53,T$29:T$121,0),"" )</f>
        <v/>
      </c>
      <c r="U149" s="3" t="str">
        <f t="shared" si="48"/>
        <v/>
      </c>
      <c r="V149" s="3" t="str">
        <f t="shared" si="48"/>
        <v/>
      </c>
      <c r="W149" s="3" t="str">
        <f t="shared" si="48"/>
        <v/>
      </c>
      <c r="X149" s="3" t="str">
        <f t="shared" si="48"/>
        <v/>
      </c>
      <c r="Y149" s="3" t="str">
        <f t="shared" si="48"/>
        <v/>
      </c>
      <c r="Z149" s="3">
        <f t="shared" si="48"/>
        <v>5</v>
      </c>
      <c r="AA149" s="3" t="str">
        <f t="shared" si="48"/>
        <v/>
      </c>
    </row>
    <row r="150" spans="1:27" hidden="1" x14ac:dyDescent="0.3">
      <c r="A150" s="3" t="s">
        <v>81</v>
      </c>
      <c r="B150" s="3" t="s">
        <v>459</v>
      </c>
      <c r="C150" s="3">
        <f t="shared" ref="C150:AA150" si="50">IF(RANK(C54,C$29:C$121,0)&lt;11, RANK(C54,C$29:C$121,0),"" )</f>
        <v>5</v>
      </c>
      <c r="D150" s="3">
        <f t="shared" si="50"/>
        <v>6</v>
      </c>
      <c r="E150" s="3" t="str">
        <f t="shared" si="50"/>
        <v/>
      </c>
      <c r="F150" s="3" t="str">
        <f t="shared" si="50"/>
        <v/>
      </c>
      <c r="G150" s="3" t="str">
        <f t="shared" si="50"/>
        <v/>
      </c>
      <c r="H150" s="3" t="str">
        <f t="shared" si="50"/>
        <v/>
      </c>
      <c r="I150" s="3" t="str">
        <f t="shared" si="50"/>
        <v/>
      </c>
      <c r="J150" s="3" t="str">
        <f t="shared" si="50"/>
        <v/>
      </c>
      <c r="K150" s="3" t="str">
        <f t="shared" si="50"/>
        <v/>
      </c>
      <c r="L150" s="3" t="str">
        <f t="shared" si="50"/>
        <v/>
      </c>
      <c r="M150" s="3" t="str">
        <f t="shared" si="50"/>
        <v/>
      </c>
      <c r="N150" s="3" t="str">
        <f t="shared" si="50"/>
        <v/>
      </c>
      <c r="O150" s="3" t="str">
        <f t="shared" si="50"/>
        <v/>
      </c>
      <c r="P150" s="3" t="str">
        <f t="shared" si="50"/>
        <v/>
      </c>
      <c r="Q150" s="3" t="str">
        <f t="shared" si="50"/>
        <v/>
      </c>
      <c r="R150" s="3" t="str">
        <f t="shared" si="50"/>
        <v/>
      </c>
      <c r="S150" s="3" t="str">
        <f t="shared" si="50"/>
        <v/>
      </c>
      <c r="T150" s="3" t="str">
        <f t="shared" ref="T150" si="51">IF(RANK(T54,T$29:T$121,0)&lt;11, RANK(T54,T$29:T$121,0),"" )</f>
        <v/>
      </c>
      <c r="U150" s="3" t="str">
        <f t="shared" si="50"/>
        <v/>
      </c>
      <c r="V150" s="3" t="str">
        <f t="shared" si="50"/>
        <v/>
      </c>
      <c r="W150" s="3" t="str">
        <f t="shared" si="50"/>
        <v/>
      </c>
      <c r="X150" s="3" t="str">
        <f t="shared" si="50"/>
        <v/>
      </c>
      <c r="Y150" s="3" t="str">
        <f t="shared" si="50"/>
        <v/>
      </c>
      <c r="Z150" s="3" t="str">
        <f t="shared" si="50"/>
        <v/>
      </c>
      <c r="AA150" s="3">
        <f t="shared" si="50"/>
        <v>4</v>
      </c>
    </row>
    <row r="151" spans="1:27" hidden="1" x14ac:dyDescent="0.3">
      <c r="A151" s="3" t="s">
        <v>81</v>
      </c>
      <c r="B151" s="3" t="s">
        <v>460</v>
      </c>
      <c r="C151" s="3" t="str">
        <f t="shared" ref="C151:AA151" si="52">IF(RANK(C55,C$29:C$121,0)&lt;11, RANK(C55,C$29:C$121,0),"" )</f>
        <v/>
      </c>
      <c r="D151" s="3" t="str">
        <f t="shared" si="52"/>
        <v/>
      </c>
      <c r="E151" s="3" t="str">
        <f t="shared" si="52"/>
        <v/>
      </c>
      <c r="F151" s="3" t="str">
        <f t="shared" si="52"/>
        <v/>
      </c>
      <c r="G151" s="3" t="str">
        <f t="shared" si="52"/>
        <v/>
      </c>
      <c r="H151" s="3" t="str">
        <f t="shared" si="52"/>
        <v/>
      </c>
      <c r="I151" s="3">
        <f t="shared" si="52"/>
        <v>7</v>
      </c>
      <c r="J151" s="3" t="str">
        <f t="shared" si="52"/>
        <v/>
      </c>
      <c r="K151" s="3" t="str">
        <f t="shared" si="52"/>
        <v/>
      </c>
      <c r="L151" s="3" t="str">
        <f t="shared" si="52"/>
        <v/>
      </c>
      <c r="M151" s="3">
        <f t="shared" si="52"/>
        <v>6</v>
      </c>
      <c r="N151" s="3" t="str">
        <f t="shared" si="52"/>
        <v/>
      </c>
      <c r="O151" s="3" t="str">
        <f t="shared" si="52"/>
        <v/>
      </c>
      <c r="P151" s="3" t="str">
        <f t="shared" si="52"/>
        <v/>
      </c>
      <c r="Q151" s="3" t="str">
        <f t="shared" si="52"/>
        <v/>
      </c>
      <c r="R151" s="3" t="str">
        <f t="shared" si="52"/>
        <v/>
      </c>
      <c r="S151" s="3">
        <f t="shared" si="52"/>
        <v>9</v>
      </c>
      <c r="T151" s="3" t="str">
        <f t="shared" ref="T151" si="53">IF(RANK(T55,T$29:T$121,0)&lt;11, RANK(T55,T$29:T$121,0),"" )</f>
        <v/>
      </c>
      <c r="U151" s="3" t="str">
        <f t="shared" si="52"/>
        <v/>
      </c>
      <c r="V151" s="3" t="str">
        <f t="shared" si="52"/>
        <v/>
      </c>
      <c r="W151" s="3" t="str">
        <f t="shared" si="52"/>
        <v/>
      </c>
      <c r="X151" s="3" t="str">
        <f t="shared" si="52"/>
        <v/>
      </c>
      <c r="Y151" s="3">
        <f t="shared" si="52"/>
        <v>8</v>
      </c>
      <c r="Z151" s="3">
        <f t="shared" si="52"/>
        <v>8</v>
      </c>
      <c r="AA151" s="3" t="str">
        <f t="shared" si="52"/>
        <v/>
      </c>
    </row>
    <row r="152" spans="1:27" hidden="1" x14ac:dyDescent="0.3">
      <c r="A152" s="3" t="s">
        <v>81</v>
      </c>
      <c r="B152" s="3" t="s">
        <v>461</v>
      </c>
      <c r="C152" s="3" t="str">
        <f t="shared" ref="C152:AA152" si="54">IF(RANK(C56,C$29:C$121,0)&lt;11, RANK(C56,C$29:C$121,0),"" )</f>
        <v/>
      </c>
      <c r="D152" s="3" t="str">
        <f t="shared" si="54"/>
        <v/>
      </c>
      <c r="E152" s="3" t="str">
        <f t="shared" si="54"/>
        <v/>
      </c>
      <c r="F152" s="3" t="str">
        <f t="shared" si="54"/>
        <v/>
      </c>
      <c r="G152" s="3" t="str">
        <f t="shared" si="54"/>
        <v/>
      </c>
      <c r="H152" s="3" t="str">
        <f t="shared" si="54"/>
        <v/>
      </c>
      <c r="I152" s="3" t="str">
        <f t="shared" si="54"/>
        <v/>
      </c>
      <c r="J152" s="3">
        <f t="shared" si="54"/>
        <v>2</v>
      </c>
      <c r="K152" s="3" t="str">
        <f t="shared" si="54"/>
        <v/>
      </c>
      <c r="L152" s="3">
        <f t="shared" si="54"/>
        <v>1</v>
      </c>
      <c r="M152" s="3">
        <f t="shared" si="54"/>
        <v>3</v>
      </c>
      <c r="N152" s="3" t="str">
        <f t="shared" si="54"/>
        <v/>
      </c>
      <c r="O152" s="3" t="str">
        <f t="shared" si="54"/>
        <v/>
      </c>
      <c r="P152" s="3">
        <f t="shared" si="54"/>
        <v>8</v>
      </c>
      <c r="Q152" s="3" t="str">
        <f t="shared" si="54"/>
        <v/>
      </c>
      <c r="R152" s="3" t="str">
        <f t="shared" si="54"/>
        <v/>
      </c>
      <c r="S152" s="3" t="str">
        <f t="shared" si="54"/>
        <v/>
      </c>
      <c r="T152" s="3" t="str">
        <f t="shared" ref="T152" si="55">IF(RANK(T56,T$29:T$121,0)&lt;11, RANK(T56,T$29:T$121,0),"" )</f>
        <v/>
      </c>
      <c r="U152" s="3" t="str">
        <f t="shared" si="54"/>
        <v/>
      </c>
      <c r="V152" s="3" t="str">
        <f t="shared" si="54"/>
        <v/>
      </c>
      <c r="W152" s="3" t="str">
        <f t="shared" si="54"/>
        <v/>
      </c>
      <c r="X152" s="3" t="str">
        <f t="shared" si="54"/>
        <v/>
      </c>
      <c r="Y152" s="3">
        <f t="shared" si="54"/>
        <v>4</v>
      </c>
      <c r="Z152" s="3" t="str">
        <f t="shared" si="54"/>
        <v/>
      </c>
      <c r="AA152" s="3" t="str">
        <f t="shared" si="54"/>
        <v/>
      </c>
    </row>
    <row r="153" spans="1:27" hidden="1" x14ac:dyDescent="0.3">
      <c r="A153" s="3" t="s">
        <v>81</v>
      </c>
      <c r="B153" s="3" t="s">
        <v>462</v>
      </c>
      <c r="C153" s="3" t="str">
        <f t="shared" ref="C153:AA153" si="56">IF(RANK(C57,C$29:C$121,0)&lt;11, RANK(C57,C$29:C$121,0),"" )</f>
        <v/>
      </c>
      <c r="D153" s="3" t="str">
        <f t="shared" si="56"/>
        <v/>
      </c>
      <c r="E153" s="3" t="str">
        <f t="shared" si="56"/>
        <v/>
      </c>
      <c r="F153" s="3" t="str">
        <f t="shared" si="56"/>
        <v/>
      </c>
      <c r="G153" s="3">
        <f t="shared" si="56"/>
        <v>6</v>
      </c>
      <c r="H153" s="3" t="str">
        <f t="shared" si="56"/>
        <v/>
      </c>
      <c r="I153" s="3" t="str">
        <f t="shared" si="56"/>
        <v/>
      </c>
      <c r="J153" s="3" t="str">
        <f t="shared" si="56"/>
        <v/>
      </c>
      <c r="K153" s="3" t="str">
        <f t="shared" si="56"/>
        <v/>
      </c>
      <c r="L153" s="3" t="str">
        <f t="shared" si="56"/>
        <v/>
      </c>
      <c r="M153" s="3" t="str">
        <f t="shared" si="56"/>
        <v/>
      </c>
      <c r="N153" s="3" t="str">
        <f t="shared" si="56"/>
        <v/>
      </c>
      <c r="O153" s="3" t="str">
        <f t="shared" si="56"/>
        <v/>
      </c>
      <c r="P153" s="3" t="str">
        <f t="shared" si="56"/>
        <v/>
      </c>
      <c r="Q153" s="3" t="str">
        <f t="shared" si="56"/>
        <v/>
      </c>
      <c r="R153" s="3">
        <f t="shared" si="56"/>
        <v>4</v>
      </c>
      <c r="S153" s="3" t="str">
        <f t="shared" si="56"/>
        <v/>
      </c>
      <c r="T153" s="3" t="str">
        <f t="shared" ref="T153" si="57">IF(RANK(T57,T$29:T$121,0)&lt;11, RANK(T57,T$29:T$121,0),"" )</f>
        <v/>
      </c>
      <c r="U153" s="3" t="str">
        <f t="shared" si="56"/>
        <v/>
      </c>
      <c r="V153" s="3" t="str">
        <f t="shared" si="56"/>
        <v/>
      </c>
      <c r="W153" s="3" t="str">
        <f t="shared" si="56"/>
        <v/>
      </c>
      <c r="X153" s="3" t="str">
        <f t="shared" si="56"/>
        <v/>
      </c>
      <c r="Y153" s="3" t="str">
        <f t="shared" si="56"/>
        <v/>
      </c>
      <c r="Z153" s="3" t="str">
        <f t="shared" si="56"/>
        <v/>
      </c>
      <c r="AA153" s="3" t="str">
        <f t="shared" si="56"/>
        <v/>
      </c>
    </row>
    <row r="154" spans="1:27" hidden="1" x14ac:dyDescent="0.3">
      <c r="A154" s="3" t="s">
        <v>81</v>
      </c>
      <c r="B154" s="3" t="s">
        <v>463</v>
      </c>
      <c r="C154" s="3" t="str">
        <f t="shared" ref="C154:AA154" si="58">IF(RANK(C58,C$29:C$121,0)&lt;11, RANK(C58,C$29:C$121,0),"" )</f>
        <v/>
      </c>
      <c r="D154" s="3" t="str">
        <f t="shared" si="58"/>
        <v/>
      </c>
      <c r="E154" s="3" t="str">
        <f t="shared" si="58"/>
        <v/>
      </c>
      <c r="F154" s="3">
        <f t="shared" si="58"/>
        <v>7</v>
      </c>
      <c r="G154" s="3" t="str">
        <f t="shared" si="58"/>
        <v/>
      </c>
      <c r="H154" s="3" t="str">
        <f t="shared" si="58"/>
        <v/>
      </c>
      <c r="I154" s="3" t="str">
        <f t="shared" si="58"/>
        <v/>
      </c>
      <c r="J154" s="3" t="str">
        <f t="shared" si="58"/>
        <v/>
      </c>
      <c r="K154" s="3" t="str">
        <f t="shared" si="58"/>
        <v/>
      </c>
      <c r="L154" s="3" t="str">
        <f t="shared" si="58"/>
        <v/>
      </c>
      <c r="M154" s="3" t="str">
        <f t="shared" si="58"/>
        <v/>
      </c>
      <c r="N154" s="3" t="str">
        <f t="shared" si="58"/>
        <v/>
      </c>
      <c r="O154" s="3" t="str">
        <f t="shared" si="58"/>
        <v/>
      </c>
      <c r="P154" s="3" t="str">
        <f t="shared" si="58"/>
        <v/>
      </c>
      <c r="Q154" s="3">
        <f t="shared" si="58"/>
        <v>10</v>
      </c>
      <c r="R154" s="3" t="str">
        <f t="shared" si="58"/>
        <v/>
      </c>
      <c r="S154" s="3" t="str">
        <f t="shared" si="58"/>
        <v/>
      </c>
      <c r="T154" s="3" t="str">
        <f t="shared" ref="T154" si="59">IF(RANK(T58,T$29:T$121,0)&lt;11, RANK(T58,T$29:T$121,0),"" )</f>
        <v/>
      </c>
      <c r="U154" s="3" t="str">
        <f t="shared" si="58"/>
        <v/>
      </c>
      <c r="V154" s="3" t="str">
        <f t="shared" si="58"/>
        <v/>
      </c>
      <c r="W154" s="3" t="str">
        <f t="shared" si="58"/>
        <v/>
      </c>
      <c r="X154" s="3" t="str">
        <f t="shared" si="58"/>
        <v/>
      </c>
      <c r="Y154" s="3" t="str">
        <f t="shared" si="58"/>
        <v/>
      </c>
      <c r="Z154" s="3" t="str">
        <f t="shared" si="58"/>
        <v/>
      </c>
      <c r="AA154" s="3" t="str">
        <f t="shared" si="58"/>
        <v/>
      </c>
    </row>
    <row r="155" spans="1:27" hidden="1" x14ac:dyDescent="0.3">
      <c r="A155" s="3" t="s">
        <v>81</v>
      </c>
      <c r="B155" s="3" t="s">
        <v>92</v>
      </c>
      <c r="C155" s="3" t="str">
        <f t="shared" ref="C155:AA155" si="60">IF(RANK(C59,C$29:C$121,0)&lt;11, RANK(C59,C$29:C$121,0),"" )</f>
        <v/>
      </c>
      <c r="D155" s="3" t="str">
        <f t="shared" si="60"/>
        <v/>
      </c>
      <c r="E155" s="3">
        <f t="shared" si="60"/>
        <v>6</v>
      </c>
      <c r="F155" s="3" t="str">
        <f t="shared" si="60"/>
        <v/>
      </c>
      <c r="G155" s="3" t="str">
        <f t="shared" si="60"/>
        <v/>
      </c>
      <c r="H155" s="3" t="str">
        <f t="shared" si="60"/>
        <v/>
      </c>
      <c r="I155" s="3" t="str">
        <f t="shared" si="60"/>
        <v/>
      </c>
      <c r="J155" s="3" t="str">
        <f t="shared" si="60"/>
        <v/>
      </c>
      <c r="K155" s="3" t="str">
        <f t="shared" si="60"/>
        <v/>
      </c>
      <c r="L155" s="3" t="str">
        <f t="shared" si="60"/>
        <v/>
      </c>
      <c r="M155" s="3" t="str">
        <f t="shared" si="60"/>
        <v/>
      </c>
      <c r="N155" s="3" t="str">
        <f t="shared" si="60"/>
        <v/>
      </c>
      <c r="O155" s="3" t="str">
        <f t="shared" si="60"/>
        <v/>
      </c>
      <c r="P155" s="3" t="str">
        <f t="shared" si="60"/>
        <v/>
      </c>
      <c r="Q155" s="3" t="str">
        <f t="shared" si="60"/>
        <v/>
      </c>
      <c r="R155" s="3">
        <f t="shared" si="60"/>
        <v>7</v>
      </c>
      <c r="S155" s="3" t="str">
        <f t="shared" si="60"/>
        <v/>
      </c>
      <c r="T155" s="3" t="str">
        <f t="shared" ref="T155" si="61">IF(RANK(T59,T$29:T$121,0)&lt;11, RANK(T59,T$29:T$121,0),"" )</f>
        <v/>
      </c>
      <c r="U155" s="3" t="str">
        <f t="shared" si="60"/>
        <v/>
      </c>
      <c r="V155" s="3" t="str">
        <f t="shared" si="60"/>
        <v/>
      </c>
      <c r="W155" s="3">
        <f t="shared" si="60"/>
        <v>6</v>
      </c>
      <c r="X155" s="3" t="str">
        <f t="shared" si="60"/>
        <v/>
      </c>
      <c r="Y155" s="3" t="str">
        <f t="shared" si="60"/>
        <v/>
      </c>
      <c r="Z155" s="3" t="str">
        <f t="shared" si="60"/>
        <v/>
      </c>
      <c r="AA155" s="3" t="str">
        <f t="shared" si="60"/>
        <v/>
      </c>
    </row>
    <row r="156" spans="1:27" hidden="1" x14ac:dyDescent="0.3">
      <c r="A156" s="3" t="s">
        <v>81</v>
      </c>
      <c r="B156" s="3" t="s">
        <v>89</v>
      </c>
      <c r="C156" s="3" t="str">
        <f t="shared" ref="C156:AA156" si="62">IF(RANK(C60,C$29:C$121,0)&lt;11, RANK(C60,C$29:C$121,0),"" )</f>
        <v/>
      </c>
      <c r="D156" s="3" t="str">
        <f t="shared" si="62"/>
        <v/>
      </c>
      <c r="E156" s="3" t="str">
        <f t="shared" si="62"/>
        <v/>
      </c>
      <c r="F156" s="3" t="str">
        <f t="shared" si="62"/>
        <v/>
      </c>
      <c r="G156" s="3" t="str">
        <f t="shared" si="62"/>
        <v/>
      </c>
      <c r="H156" s="3" t="str">
        <f t="shared" si="62"/>
        <v/>
      </c>
      <c r="I156" s="3" t="str">
        <f t="shared" si="62"/>
        <v/>
      </c>
      <c r="J156" s="3" t="str">
        <f t="shared" si="62"/>
        <v/>
      </c>
      <c r="K156" s="3" t="str">
        <f t="shared" si="62"/>
        <v/>
      </c>
      <c r="L156" s="3" t="str">
        <f t="shared" si="62"/>
        <v/>
      </c>
      <c r="M156" s="3" t="str">
        <f t="shared" si="62"/>
        <v/>
      </c>
      <c r="N156" s="3">
        <f t="shared" si="62"/>
        <v>2</v>
      </c>
      <c r="O156" s="3">
        <f t="shared" si="62"/>
        <v>2</v>
      </c>
      <c r="P156" s="3" t="str">
        <f t="shared" si="62"/>
        <v/>
      </c>
      <c r="Q156" s="3" t="str">
        <f t="shared" si="62"/>
        <v/>
      </c>
      <c r="R156" s="3" t="str">
        <f t="shared" si="62"/>
        <v/>
      </c>
      <c r="S156" s="3" t="str">
        <f t="shared" si="62"/>
        <v/>
      </c>
      <c r="T156" s="3" t="str">
        <f t="shared" ref="T156" si="63">IF(RANK(T60,T$29:T$121,0)&lt;11, RANK(T60,T$29:T$121,0),"" )</f>
        <v/>
      </c>
      <c r="U156" s="3" t="str">
        <f t="shared" si="62"/>
        <v/>
      </c>
      <c r="V156" s="3">
        <f t="shared" si="62"/>
        <v>1</v>
      </c>
      <c r="W156" s="3" t="str">
        <f t="shared" si="62"/>
        <v/>
      </c>
      <c r="X156" s="3" t="str">
        <f t="shared" si="62"/>
        <v/>
      </c>
      <c r="Y156" s="3">
        <f t="shared" si="62"/>
        <v>9</v>
      </c>
      <c r="Z156" s="3">
        <f t="shared" si="62"/>
        <v>9</v>
      </c>
      <c r="AA156" s="3">
        <f t="shared" si="62"/>
        <v>9</v>
      </c>
    </row>
    <row r="157" spans="1:27" hidden="1" x14ac:dyDescent="0.3">
      <c r="A157" s="3" t="s">
        <v>81</v>
      </c>
      <c r="B157" s="3" t="s">
        <v>464</v>
      </c>
      <c r="C157" s="3" t="str">
        <f t="shared" ref="C157:AA157" si="64">IF(RANK(C61,C$29:C$121,0)&lt;11, RANK(C61,C$29:C$121,0),"" )</f>
        <v/>
      </c>
      <c r="D157" s="3" t="str">
        <f t="shared" si="64"/>
        <v/>
      </c>
      <c r="E157" s="3" t="str">
        <f t="shared" si="64"/>
        <v/>
      </c>
      <c r="F157" s="3" t="str">
        <f t="shared" si="64"/>
        <v/>
      </c>
      <c r="G157" s="3" t="str">
        <f t="shared" si="64"/>
        <v/>
      </c>
      <c r="H157" s="3" t="str">
        <f t="shared" si="64"/>
        <v/>
      </c>
      <c r="I157" s="3">
        <f t="shared" si="64"/>
        <v>6</v>
      </c>
      <c r="J157" s="3" t="str">
        <f t="shared" si="64"/>
        <v/>
      </c>
      <c r="K157" s="3" t="str">
        <f t="shared" si="64"/>
        <v/>
      </c>
      <c r="L157" s="3" t="str">
        <f t="shared" si="64"/>
        <v/>
      </c>
      <c r="M157" s="3" t="str">
        <f t="shared" si="64"/>
        <v/>
      </c>
      <c r="N157" s="3" t="str">
        <f t="shared" si="64"/>
        <v/>
      </c>
      <c r="O157" s="3" t="str">
        <f t="shared" si="64"/>
        <v/>
      </c>
      <c r="P157" s="3" t="str">
        <f t="shared" si="64"/>
        <v/>
      </c>
      <c r="Q157" s="3" t="str">
        <f t="shared" si="64"/>
        <v/>
      </c>
      <c r="R157" s="3" t="str">
        <f t="shared" si="64"/>
        <v/>
      </c>
      <c r="S157" s="3" t="str">
        <f t="shared" si="64"/>
        <v/>
      </c>
      <c r="T157" s="3" t="str">
        <f t="shared" ref="T157" si="65">IF(RANK(T61,T$29:T$121,0)&lt;11, RANK(T61,T$29:T$121,0),"" )</f>
        <v/>
      </c>
      <c r="U157" s="3" t="str">
        <f t="shared" si="64"/>
        <v/>
      </c>
      <c r="V157" s="3" t="str">
        <f t="shared" si="64"/>
        <v/>
      </c>
      <c r="W157" s="3" t="str">
        <f t="shared" si="64"/>
        <v/>
      </c>
      <c r="X157" s="3" t="str">
        <f t="shared" si="64"/>
        <v/>
      </c>
      <c r="Y157" s="3" t="str">
        <f t="shared" si="64"/>
        <v/>
      </c>
      <c r="Z157" s="3" t="str">
        <f t="shared" si="64"/>
        <v/>
      </c>
      <c r="AA157" s="3" t="str">
        <f t="shared" si="64"/>
        <v/>
      </c>
    </row>
    <row r="158" spans="1:27" hidden="1" x14ac:dyDescent="0.3">
      <c r="A158" s="3" t="s">
        <v>81</v>
      </c>
      <c r="B158" s="3" t="s">
        <v>77</v>
      </c>
      <c r="C158" s="3" t="str">
        <f t="shared" ref="C158:AA158" si="66">IF(RANK(C62,C$29:C$121,0)&lt;11, RANK(C62,C$29:C$121,0),"" )</f>
        <v/>
      </c>
      <c r="D158" s="3" t="str">
        <f t="shared" si="66"/>
        <v/>
      </c>
      <c r="E158" s="3" t="str">
        <f t="shared" si="66"/>
        <v/>
      </c>
      <c r="F158" s="3" t="str">
        <f t="shared" si="66"/>
        <v/>
      </c>
      <c r="G158" s="3" t="str">
        <f t="shared" si="66"/>
        <v/>
      </c>
      <c r="H158" s="3">
        <f t="shared" si="66"/>
        <v>10</v>
      </c>
      <c r="I158" s="3" t="str">
        <f t="shared" si="66"/>
        <v/>
      </c>
      <c r="J158" s="3" t="str">
        <f t="shared" si="66"/>
        <v/>
      </c>
      <c r="K158" s="3" t="str">
        <f t="shared" si="66"/>
        <v/>
      </c>
      <c r="L158" s="3" t="str">
        <f t="shared" si="66"/>
        <v/>
      </c>
      <c r="M158" s="3" t="str">
        <f t="shared" si="66"/>
        <v/>
      </c>
      <c r="N158" s="3" t="str">
        <f t="shared" si="66"/>
        <v/>
      </c>
      <c r="O158" s="3" t="str">
        <f t="shared" si="66"/>
        <v/>
      </c>
      <c r="P158" s="3" t="str">
        <f t="shared" si="66"/>
        <v/>
      </c>
      <c r="Q158" s="3" t="str">
        <f t="shared" si="66"/>
        <v/>
      </c>
      <c r="R158" s="3" t="str">
        <f t="shared" si="66"/>
        <v/>
      </c>
      <c r="S158" s="3" t="str">
        <f t="shared" si="66"/>
        <v/>
      </c>
      <c r="T158" s="3" t="str">
        <f t="shared" ref="T158" si="67">IF(RANK(T62,T$29:T$121,0)&lt;11, RANK(T62,T$29:T$121,0),"" )</f>
        <v/>
      </c>
      <c r="U158" s="3" t="str">
        <f t="shared" si="66"/>
        <v/>
      </c>
      <c r="V158" s="3">
        <f t="shared" si="66"/>
        <v>7</v>
      </c>
      <c r="W158" s="3">
        <f t="shared" si="66"/>
        <v>7</v>
      </c>
      <c r="X158" s="3" t="str">
        <f t="shared" si="66"/>
        <v/>
      </c>
      <c r="Y158" s="3" t="str">
        <f t="shared" si="66"/>
        <v/>
      </c>
      <c r="Z158" s="3" t="str">
        <f t="shared" si="66"/>
        <v/>
      </c>
      <c r="AA158" s="3" t="str">
        <f t="shared" si="66"/>
        <v/>
      </c>
    </row>
    <row r="159" spans="1:27" hidden="1" x14ac:dyDescent="0.3">
      <c r="A159" s="3" t="s">
        <v>81</v>
      </c>
      <c r="B159" s="3" t="s">
        <v>465</v>
      </c>
      <c r="C159" s="3" t="str">
        <f t="shared" ref="C159:AA159" si="68">IF(RANK(C63,C$29:C$121,0)&lt;11, RANK(C63,C$29:C$121,0),"" )</f>
        <v/>
      </c>
      <c r="D159" s="3" t="str">
        <f t="shared" si="68"/>
        <v/>
      </c>
      <c r="E159" s="3">
        <f t="shared" si="68"/>
        <v>2</v>
      </c>
      <c r="F159" s="3">
        <f t="shared" si="68"/>
        <v>4</v>
      </c>
      <c r="G159" s="3" t="str">
        <f t="shared" si="68"/>
        <v/>
      </c>
      <c r="H159" s="3" t="str">
        <f t="shared" si="68"/>
        <v/>
      </c>
      <c r="I159" s="3" t="str">
        <f t="shared" si="68"/>
        <v/>
      </c>
      <c r="J159" s="3" t="str">
        <f t="shared" si="68"/>
        <v/>
      </c>
      <c r="K159" s="3" t="str">
        <f t="shared" si="68"/>
        <v/>
      </c>
      <c r="L159" s="3" t="str">
        <f t="shared" si="68"/>
        <v/>
      </c>
      <c r="M159" s="3" t="str">
        <f t="shared" si="68"/>
        <v/>
      </c>
      <c r="N159" s="3" t="str">
        <f t="shared" si="68"/>
        <v/>
      </c>
      <c r="O159" s="3" t="str">
        <f t="shared" si="68"/>
        <v/>
      </c>
      <c r="P159" s="3" t="str">
        <f t="shared" si="68"/>
        <v/>
      </c>
      <c r="Q159" s="3" t="str">
        <f t="shared" si="68"/>
        <v/>
      </c>
      <c r="R159" s="3" t="str">
        <f t="shared" si="68"/>
        <v/>
      </c>
      <c r="S159" s="3" t="str">
        <f t="shared" si="68"/>
        <v/>
      </c>
      <c r="T159" s="3" t="str">
        <f t="shared" ref="T159" si="69">IF(RANK(T63,T$29:T$121,0)&lt;11, RANK(T63,T$29:T$121,0),"" )</f>
        <v/>
      </c>
      <c r="U159" s="3" t="str">
        <f t="shared" si="68"/>
        <v/>
      </c>
      <c r="V159" s="3" t="str">
        <f t="shared" si="68"/>
        <v/>
      </c>
      <c r="W159" s="3" t="str">
        <f t="shared" si="68"/>
        <v/>
      </c>
      <c r="X159" s="3" t="str">
        <f t="shared" si="68"/>
        <v/>
      </c>
      <c r="Y159" s="3" t="str">
        <f t="shared" si="68"/>
        <v/>
      </c>
      <c r="Z159" s="3" t="str">
        <f t="shared" si="68"/>
        <v/>
      </c>
      <c r="AA159" s="3" t="str">
        <f t="shared" si="68"/>
        <v/>
      </c>
    </row>
    <row r="160" spans="1:27" hidden="1" x14ac:dyDescent="0.3">
      <c r="A160" s="3" t="s">
        <v>81</v>
      </c>
      <c r="B160" s="3" t="s">
        <v>466</v>
      </c>
      <c r="C160" s="3" t="str">
        <f t="shared" ref="C160:AA160" si="70">IF(RANK(C64,C$29:C$121,0)&lt;11, RANK(C64,C$29:C$121,0),"" )</f>
        <v/>
      </c>
      <c r="D160" s="3">
        <f t="shared" si="70"/>
        <v>1</v>
      </c>
      <c r="E160" s="3" t="str">
        <f t="shared" si="70"/>
        <v/>
      </c>
      <c r="F160" s="3" t="str">
        <f t="shared" si="70"/>
        <v/>
      </c>
      <c r="G160" s="3" t="str">
        <f t="shared" si="70"/>
        <v/>
      </c>
      <c r="H160" s="3">
        <f t="shared" si="70"/>
        <v>5</v>
      </c>
      <c r="I160" s="3" t="str">
        <f t="shared" si="70"/>
        <v/>
      </c>
      <c r="J160" s="3" t="str">
        <f t="shared" si="70"/>
        <v/>
      </c>
      <c r="K160" s="3" t="str">
        <f t="shared" si="70"/>
        <v/>
      </c>
      <c r="L160" s="3" t="str">
        <f t="shared" si="70"/>
        <v/>
      </c>
      <c r="M160" s="3" t="str">
        <f t="shared" si="70"/>
        <v/>
      </c>
      <c r="N160" s="3" t="str">
        <f t="shared" si="70"/>
        <v/>
      </c>
      <c r="O160" s="3" t="str">
        <f t="shared" si="70"/>
        <v/>
      </c>
      <c r="P160" s="3" t="str">
        <f t="shared" si="70"/>
        <v/>
      </c>
      <c r="Q160" s="3">
        <f t="shared" si="70"/>
        <v>3</v>
      </c>
      <c r="R160" s="3" t="str">
        <f t="shared" si="70"/>
        <v/>
      </c>
      <c r="S160" s="3" t="str">
        <f t="shared" si="70"/>
        <v/>
      </c>
      <c r="T160" s="3" t="str">
        <f t="shared" ref="T160" si="71">IF(RANK(T64,T$29:T$121,0)&lt;11, RANK(T64,T$29:T$121,0),"" )</f>
        <v/>
      </c>
      <c r="U160" s="3" t="str">
        <f t="shared" si="70"/>
        <v/>
      </c>
      <c r="V160" s="3" t="str">
        <f t="shared" si="70"/>
        <v/>
      </c>
      <c r="W160" s="3" t="str">
        <f t="shared" si="70"/>
        <v/>
      </c>
      <c r="X160" s="3" t="str">
        <f t="shared" si="70"/>
        <v/>
      </c>
      <c r="Y160" s="3" t="str">
        <f t="shared" si="70"/>
        <v/>
      </c>
      <c r="Z160" s="3" t="str">
        <f t="shared" si="70"/>
        <v/>
      </c>
      <c r="AA160" s="3" t="str">
        <f t="shared" si="70"/>
        <v/>
      </c>
    </row>
    <row r="161" spans="1:27" hidden="1" x14ac:dyDescent="0.3">
      <c r="A161" s="3" t="s">
        <v>81</v>
      </c>
      <c r="B161" s="3" t="s">
        <v>467</v>
      </c>
      <c r="C161" s="3">
        <f t="shared" ref="C161:AA161" si="72">IF(RANK(C65,C$29:C$121,0)&lt;11, RANK(C65,C$29:C$121,0),"" )</f>
        <v>10</v>
      </c>
      <c r="D161" s="3" t="str">
        <f t="shared" si="72"/>
        <v/>
      </c>
      <c r="E161" s="3" t="str">
        <f t="shared" si="72"/>
        <v/>
      </c>
      <c r="F161" s="3" t="str">
        <f t="shared" si="72"/>
        <v/>
      </c>
      <c r="G161" s="3" t="str">
        <f t="shared" si="72"/>
        <v/>
      </c>
      <c r="H161" s="3" t="str">
        <f t="shared" si="72"/>
        <v/>
      </c>
      <c r="I161" s="3" t="str">
        <f t="shared" si="72"/>
        <v/>
      </c>
      <c r="J161" s="3" t="str">
        <f t="shared" si="72"/>
        <v/>
      </c>
      <c r="K161" s="3" t="str">
        <f t="shared" si="72"/>
        <v/>
      </c>
      <c r="L161" s="3" t="str">
        <f t="shared" si="72"/>
        <v/>
      </c>
      <c r="M161" s="3" t="str">
        <f t="shared" si="72"/>
        <v/>
      </c>
      <c r="N161" s="3" t="str">
        <f t="shared" si="72"/>
        <v/>
      </c>
      <c r="O161" s="3" t="str">
        <f t="shared" si="72"/>
        <v/>
      </c>
      <c r="P161" s="3" t="str">
        <f t="shared" si="72"/>
        <v/>
      </c>
      <c r="Q161" s="3" t="str">
        <f t="shared" si="72"/>
        <v/>
      </c>
      <c r="R161" s="3" t="str">
        <f t="shared" si="72"/>
        <v/>
      </c>
      <c r="S161" s="3" t="str">
        <f t="shared" si="72"/>
        <v/>
      </c>
      <c r="T161" s="3">
        <f t="shared" ref="T161" si="73">IF(RANK(T65,T$29:T$121,0)&lt;11, RANK(T65,T$29:T$121,0),"" )</f>
        <v>8</v>
      </c>
      <c r="U161" s="3">
        <f t="shared" si="72"/>
        <v>4</v>
      </c>
      <c r="V161" s="3" t="str">
        <f t="shared" si="72"/>
        <v/>
      </c>
      <c r="W161" s="3">
        <f t="shared" si="72"/>
        <v>1</v>
      </c>
      <c r="X161" s="3">
        <f t="shared" si="72"/>
        <v>6</v>
      </c>
      <c r="Y161" s="3" t="str">
        <f t="shared" si="72"/>
        <v/>
      </c>
      <c r="Z161" s="3" t="str">
        <f t="shared" si="72"/>
        <v/>
      </c>
      <c r="AA161" s="3" t="str">
        <f t="shared" si="72"/>
        <v/>
      </c>
    </row>
    <row r="162" spans="1:27" hidden="1" x14ac:dyDescent="0.3">
      <c r="A162" s="3" t="s">
        <v>81</v>
      </c>
      <c r="B162" s="3" t="s">
        <v>468</v>
      </c>
      <c r="C162" s="3" t="str">
        <f t="shared" ref="C162:AA162" si="74">IF(RANK(C66,C$29:C$121,0)&lt;11, RANK(C66,C$29:C$121,0),"" )</f>
        <v/>
      </c>
      <c r="D162" s="3" t="str">
        <f t="shared" si="74"/>
        <v/>
      </c>
      <c r="E162" s="3" t="str">
        <f t="shared" si="74"/>
        <v/>
      </c>
      <c r="F162" s="3" t="str">
        <f t="shared" si="74"/>
        <v/>
      </c>
      <c r="G162" s="3" t="str">
        <f t="shared" si="74"/>
        <v/>
      </c>
      <c r="H162" s="3" t="str">
        <f t="shared" si="74"/>
        <v/>
      </c>
      <c r="I162" s="3" t="str">
        <f t="shared" si="74"/>
        <v/>
      </c>
      <c r="J162" s="3" t="str">
        <f t="shared" si="74"/>
        <v/>
      </c>
      <c r="K162" s="3" t="str">
        <f t="shared" si="74"/>
        <v/>
      </c>
      <c r="L162" s="3" t="str">
        <f t="shared" si="74"/>
        <v/>
      </c>
      <c r="M162" s="3" t="str">
        <f t="shared" si="74"/>
        <v/>
      </c>
      <c r="N162" s="3" t="str">
        <f t="shared" si="74"/>
        <v/>
      </c>
      <c r="O162" s="3" t="str">
        <f t="shared" si="74"/>
        <v/>
      </c>
      <c r="P162" s="3">
        <f t="shared" si="74"/>
        <v>3</v>
      </c>
      <c r="Q162" s="3" t="str">
        <f t="shared" si="74"/>
        <v/>
      </c>
      <c r="R162" s="3" t="str">
        <f t="shared" si="74"/>
        <v/>
      </c>
      <c r="S162" s="3" t="str">
        <f t="shared" si="74"/>
        <v/>
      </c>
      <c r="T162" s="3">
        <f t="shared" ref="T162" si="75">IF(RANK(T66,T$29:T$121,0)&lt;11, RANK(T66,T$29:T$121,0),"" )</f>
        <v>10</v>
      </c>
      <c r="U162" s="3">
        <f t="shared" si="74"/>
        <v>9</v>
      </c>
      <c r="V162" s="3" t="str">
        <f t="shared" si="74"/>
        <v/>
      </c>
      <c r="W162" s="3">
        <f t="shared" si="74"/>
        <v>8</v>
      </c>
      <c r="X162" s="3">
        <f t="shared" si="74"/>
        <v>9</v>
      </c>
      <c r="Y162" s="3">
        <f t="shared" si="74"/>
        <v>3</v>
      </c>
      <c r="Z162" s="3">
        <f t="shared" si="74"/>
        <v>4</v>
      </c>
      <c r="AA162" s="3">
        <f t="shared" si="74"/>
        <v>10</v>
      </c>
    </row>
    <row r="163" spans="1:27" hidden="1" x14ac:dyDescent="0.3">
      <c r="A163" s="3" t="s">
        <v>81</v>
      </c>
      <c r="B163" s="3" t="s">
        <v>469</v>
      </c>
      <c r="C163" s="3" t="str">
        <f t="shared" ref="C163:AA163" si="76">IF(RANK(C67,C$29:C$121,0)&lt;11, RANK(C67,C$29:C$121,0),"" )</f>
        <v/>
      </c>
      <c r="D163" s="3" t="str">
        <f t="shared" si="76"/>
        <v/>
      </c>
      <c r="E163" s="3" t="str">
        <f t="shared" si="76"/>
        <v/>
      </c>
      <c r="F163" s="3" t="str">
        <f t="shared" si="76"/>
        <v/>
      </c>
      <c r="G163" s="3" t="str">
        <f t="shared" si="76"/>
        <v/>
      </c>
      <c r="H163" s="3" t="str">
        <f t="shared" si="76"/>
        <v/>
      </c>
      <c r="I163" s="3" t="str">
        <f t="shared" si="76"/>
        <v/>
      </c>
      <c r="J163" s="3" t="str">
        <f t="shared" si="76"/>
        <v/>
      </c>
      <c r="K163" s="3">
        <f t="shared" si="76"/>
        <v>7</v>
      </c>
      <c r="L163" s="3" t="str">
        <f t="shared" si="76"/>
        <v/>
      </c>
      <c r="M163" s="3" t="str">
        <f t="shared" si="76"/>
        <v/>
      </c>
      <c r="N163" s="3" t="str">
        <f t="shared" si="76"/>
        <v/>
      </c>
      <c r="O163" s="3" t="str">
        <f t="shared" si="76"/>
        <v/>
      </c>
      <c r="P163" s="3" t="str">
        <f t="shared" si="76"/>
        <v/>
      </c>
      <c r="Q163" s="3" t="str">
        <f t="shared" si="76"/>
        <v/>
      </c>
      <c r="R163" s="3" t="str">
        <f t="shared" si="76"/>
        <v/>
      </c>
      <c r="S163" s="3" t="str">
        <f t="shared" si="76"/>
        <v/>
      </c>
      <c r="T163" s="3" t="str">
        <f t="shared" ref="T163" si="77">IF(RANK(T67,T$29:T$121,0)&lt;11, RANK(T67,T$29:T$121,0),"" )</f>
        <v/>
      </c>
      <c r="U163" s="3" t="str">
        <f t="shared" si="76"/>
        <v/>
      </c>
      <c r="V163" s="3">
        <f t="shared" si="76"/>
        <v>9</v>
      </c>
      <c r="W163" s="3" t="str">
        <f t="shared" si="76"/>
        <v/>
      </c>
      <c r="X163" s="3" t="str">
        <f t="shared" si="76"/>
        <v/>
      </c>
      <c r="Y163" s="3" t="str">
        <f t="shared" si="76"/>
        <v/>
      </c>
      <c r="Z163" s="3" t="str">
        <f t="shared" si="76"/>
        <v/>
      </c>
      <c r="AA163" s="3" t="str">
        <f t="shared" si="76"/>
        <v/>
      </c>
    </row>
    <row r="164" spans="1:27" hidden="1" x14ac:dyDescent="0.3">
      <c r="A164" s="3" t="s">
        <v>81</v>
      </c>
      <c r="B164" s="3" t="s">
        <v>470</v>
      </c>
      <c r="C164" s="3" t="str">
        <f t="shared" ref="C164:AA164" si="78">IF(RANK(C68,C$29:C$121,0)&lt;11, RANK(C68,C$29:C$121,0),"" )</f>
        <v/>
      </c>
      <c r="D164" s="3" t="str">
        <f t="shared" si="78"/>
        <v/>
      </c>
      <c r="E164" s="3" t="str">
        <f t="shared" si="78"/>
        <v/>
      </c>
      <c r="F164" s="3">
        <f t="shared" si="78"/>
        <v>2</v>
      </c>
      <c r="G164" s="3" t="str">
        <f t="shared" si="78"/>
        <v/>
      </c>
      <c r="H164" s="3" t="str">
        <f t="shared" si="78"/>
        <v/>
      </c>
      <c r="I164" s="3">
        <f t="shared" si="78"/>
        <v>2</v>
      </c>
      <c r="J164" s="3" t="str">
        <f t="shared" si="78"/>
        <v/>
      </c>
      <c r="K164" s="3">
        <f t="shared" si="78"/>
        <v>2</v>
      </c>
      <c r="L164" s="3" t="str">
        <f t="shared" si="78"/>
        <v/>
      </c>
      <c r="M164" s="3" t="str">
        <f t="shared" si="78"/>
        <v/>
      </c>
      <c r="N164" s="3" t="str">
        <f t="shared" si="78"/>
        <v/>
      </c>
      <c r="O164" s="3" t="str">
        <f t="shared" si="78"/>
        <v/>
      </c>
      <c r="P164" s="3" t="str">
        <f t="shared" si="78"/>
        <v/>
      </c>
      <c r="Q164" s="3" t="str">
        <f t="shared" si="78"/>
        <v/>
      </c>
      <c r="R164" s="3" t="str">
        <f t="shared" si="78"/>
        <v/>
      </c>
      <c r="S164" s="3" t="str">
        <f t="shared" si="78"/>
        <v/>
      </c>
      <c r="T164" s="3" t="str">
        <f t="shared" ref="T164" si="79">IF(RANK(T68,T$29:T$121,0)&lt;11, RANK(T68,T$29:T$121,0),"" )</f>
        <v/>
      </c>
      <c r="U164" s="3" t="str">
        <f t="shared" si="78"/>
        <v/>
      </c>
      <c r="V164" s="3" t="str">
        <f t="shared" si="78"/>
        <v/>
      </c>
      <c r="W164" s="3" t="str">
        <f t="shared" si="78"/>
        <v/>
      </c>
      <c r="X164" s="3" t="str">
        <f t="shared" si="78"/>
        <v/>
      </c>
      <c r="Y164" s="3" t="str">
        <f t="shared" si="78"/>
        <v/>
      </c>
      <c r="Z164" s="3" t="str">
        <f t="shared" si="78"/>
        <v/>
      </c>
      <c r="AA164" s="3" t="str">
        <f t="shared" si="78"/>
        <v/>
      </c>
    </row>
    <row r="165" spans="1:27" hidden="1" x14ac:dyDescent="0.3">
      <c r="A165" s="3" t="s">
        <v>81</v>
      </c>
      <c r="B165" s="3" t="s">
        <v>471</v>
      </c>
      <c r="C165" s="3" t="str">
        <f t="shared" ref="C165:AA165" si="80">IF(RANK(C69,C$29:C$121,0)&lt;11, RANK(C69,C$29:C$121,0),"" )</f>
        <v/>
      </c>
      <c r="D165" s="3" t="str">
        <f t="shared" si="80"/>
        <v/>
      </c>
      <c r="E165" s="3" t="str">
        <f t="shared" si="80"/>
        <v/>
      </c>
      <c r="F165" s="3" t="str">
        <f t="shared" si="80"/>
        <v/>
      </c>
      <c r="G165" s="3" t="str">
        <f t="shared" si="80"/>
        <v/>
      </c>
      <c r="H165" s="3" t="str">
        <f t="shared" si="80"/>
        <v/>
      </c>
      <c r="I165" s="3" t="str">
        <f t="shared" si="80"/>
        <v/>
      </c>
      <c r="J165" s="3" t="str">
        <f t="shared" si="80"/>
        <v/>
      </c>
      <c r="K165" s="3" t="str">
        <f t="shared" si="80"/>
        <v/>
      </c>
      <c r="L165" s="3" t="str">
        <f t="shared" si="80"/>
        <v/>
      </c>
      <c r="M165" s="3" t="str">
        <f t="shared" si="80"/>
        <v/>
      </c>
      <c r="N165" s="3" t="str">
        <f t="shared" si="80"/>
        <v/>
      </c>
      <c r="O165" s="3" t="str">
        <f t="shared" si="80"/>
        <v/>
      </c>
      <c r="P165" s="3" t="str">
        <f t="shared" si="80"/>
        <v/>
      </c>
      <c r="Q165" s="3" t="str">
        <f t="shared" si="80"/>
        <v/>
      </c>
      <c r="R165" s="3" t="str">
        <f t="shared" si="80"/>
        <v/>
      </c>
      <c r="S165" s="3" t="str">
        <f t="shared" si="80"/>
        <v/>
      </c>
      <c r="T165" s="3" t="str">
        <f t="shared" ref="T165" si="81">IF(RANK(T69,T$29:T$121,0)&lt;11, RANK(T69,T$29:T$121,0),"" )</f>
        <v/>
      </c>
      <c r="U165" s="3" t="str">
        <f t="shared" si="80"/>
        <v/>
      </c>
      <c r="V165" s="3" t="str">
        <f t="shared" si="80"/>
        <v/>
      </c>
      <c r="W165" s="3" t="str">
        <f t="shared" si="80"/>
        <v/>
      </c>
      <c r="X165" s="3" t="str">
        <f t="shared" si="80"/>
        <v/>
      </c>
      <c r="Y165" s="3" t="str">
        <f t="shared" si="80"/>
        <v/>
      </c>
      <c r="Z165" s="3" t="str">
        <f t="shared" si="80"/>
        <v/>
      </c>
      <c r="AA165" s="3" t="str">
        <f t="shared" si="80"/>
        <v/>
      </c>
    </row>
    <row r="166" spans="1:27" hidden="1" x14ac:dyDescent="0.3">
      <c r="A166" s="3" t="s">
        <v>81</v>
      </c>
      <c r="B166" s="3" t="s">
        <v>472</v>
      </c>
      <c r="C166" s="3" t="str">
        <f t="shared" ref="C166:AA166" si="82">IF(RANK(C70,C$29:C$121,0)&lt;11, RANK(C70,C$29:C$121,0),"" )</f>
        <v/>
      </c>
      <c r="D166" s="3" t="str">
        <f t="shared" si="82"/>
        <v/>
      </c>
      <c r="E166" s="3" t="str">
        <f t="shared" si="82"/>
        <v/>
      </c>
      <c r="F166" s="3" t="str">
        <f t="shared" si="82"/>
        <v/>
      </c>
      <c r="G166" s="3" t="str">
        <f t="shared" si="82"/>
        <v/>
      </c>
      <c r="H166" s="3">
        <f t="shared" si="82"/>
        <v>6</v>
      </c>
      <c r="I166" s="3" t="str">
        <f t="shared" si="82"/>
        <v/>
      </c>
      <c r="J166" s="3" t="str">
        <f t="shared" si="82"/>
        <v/>
      </c>
      <c r="K166" s="3" t="str">
        <f t="shared" si="82"/>
        <v/>
      </c>
      <c r="L166" s="3" t="str">
        <f t="shared" si="82"/>
        <v/>
      </c>
      <c r="M166" s="3" t="str">
        <f t="shared" si="82"/>
        <v/>
      </c>
      <c r="N166" s="3" t="str">
        <f t="shared" si="82"/>
        <v/>
      </c>
      <c r="O166" s="3" t="str">
        <f t="shared" si="82"/>
        <v/>
      </c>
      <c r="P166" s="3" t="str">
        <f t="shared" si="82"/>
        <v/>
      </c>
      <c r="Q166" s="3" t="str">
        <f t="shared" si="82"/>
        <v/>
      </c>
      <c r="R166" s="3" t="str">
        <f t="shared" si="82"/>
        <v/>
      </c>
      <c r="S166" s="3">
        <f t="shared" si="82"/>
        <v>4</v>
      </c>
      <c r="T166" s="3" t="str">
        <f t="shared" ref="T166" si="83">IF(RANK(T70,T$29:T$121,0)&lt;11, RANK(T70,T$29:T$121,0),"" )</f>
        <v/>
      </c>
      <c r="U166" s="3" t="str">
        <f t="shared" si="82"/>
        <v/>
      </c>
      <c r="V166" s="3" t="str">
        <f t="shared" si="82"/>
        <v/>
      </c>
      <c r="W166" s="3" t="str">
        <f t="shared" si="82"/>
        <v/>
      </c>
      <c r="X166" s="3" t="str">
        <f t="shared" si="82"/>
        <v/>
      </c>
      <c r="Y166" s="3" t="str">
        <f t="shared" si="82"/>
        <v/>
      </c>
      <c r="Z166" s="3" t="str">
        <f t="shared" si="82"/>
        <v/>
      </c>
      <c r="AA166" s="3" t="str">
        <f t="shared" si="82"/>
        <v/>
      </c>
    </row>
    <row r="167" spans="1:27" hidden="1" x14ac:dyDescent="0.3">
      <c r="A167" s="3" t="s">
        <v>81</v>
      </c>
      <c r="B167" s="3" t="s">
        <v>473</v>
      </c>
      <c r="C167" s="3" t="str">
        <f t="shared" ref="C167:AA167" si="84">IF(RANK(C71,C$29:C$121,0)&lt;11, RANK(C71,C$29:C$121,0),"" )</f>
        <v/>
      </c>
      <c r="D167" s="3" t="str">
        <f t="shared" si="84"/>
        <v/>
      </c>
      <c r="E167" s="3" t="str">
        <f t="shared" si="84"/>
        <v/>
      </c>
      <c r="F167" s="3">
        <f t="shared" si="84"/>
        <v>2</v>
      </c>
      <c r="G167" s="3" t="str">
        <f t="shared" si="84"/>
        <v/>
      </c>
      <c r="H167" s="3" t="str">
        <f t="shared" si="84"/>
        <v/>
      </c>
      <c r="I167" s="3">
        <f t="shared" si="84"/>
        <v>2</v>
      </c>
      <c r="J167" s="3" t="str">
        <f t="shared" si="84"/>
        <v/>
      </c>
      <c r="K167" s="3">
        <f>IF(RANK(K71,K$29:K$121,0)&lt;11, RANK(K71,K$29:K$121,0),"" )</f>
        <v>2</v>
      </c>
      <c r="L167" s="3" t="str">
        <f t="shared" si="84"/>
        <v/>
      </c>
      <c r="M167" s="3" t="str">
        <f t="shared" si="84"/>
        <v/>
      </c>
      <c r="N167" s="3" t="str">
        <f t="shared" si="84"/>
        <v/>
      </c>
      <c r="O167" s="3" t="str">
        <f t="shared" si="84"/>
        <v/>
      </c>
      <c r="P167" s="3" t="str">
        <f t="shared" si="84"/>
        <v/>
      </c>
      <c r="Q167" s="3" t="str">
        <f t="shared" si="84"/>
        <v/>
      </c>
      <c r="R167" s="3" t="str">
        <f t="shared" si="84"/>
        <v/>
      </c>
      <c r="S167" s="3">
        <f t="shared" si="84"/>
        <v>1</v>
      </c>
      <c r="T167" s="3" t="str">
        <f t="shared" ref="T167" si="85">IF(RANK(T71,T$29:T$121,0)&lt;11, RANK(T71,T$29:T$121,0),"" )</f>
        <v/>
      </c>
      <c r="U167" s="3" t="str">
        <f t="shared" si="84"/>
        <v/>
      </c>
      <c r="V167" s="3" t="str">
        <f t="shared" si="84"/>
        <v/>
      </c>
      <c r="W167" s="3" t="str">
        <f t="shared" si="84"/>
        <v/>
      </c>
      <c r="X167" s="3" t="str">
        <f t="shared" si="84"/>
        <v/>
      </c>
      <c r="Y167" s="3" t="str">
        <f t="shared" si="84"/>
        <v/>
      </c>
      <c r="Z167" s="3" t="str">
        <f t="shared" si="84"/>
        <v/>
      </c>
      <c r="AA167" s="3" t="str">
        <f t="shared" si="84"/>
        <v/>
      </c>
    </row>
    <row r="168" spans="1:27" hidden="1" x14ac:dyDescent="0.3">
      <c r="A168" s="3" t="s">
        <v>81</v>
      </c>
      <c r="B168" s="3" t="s">
        <v>474</v>
      </c>
      <c r="C168" s="3" t="str">
        <f t="shared" ref="C168:AA168" si="86">IF(RANK(C72,C$29:C$121,0)&lt;11, RANK(C72,C$29:C$121,0),"" )</f>
        <v/>
      </c>
      <c r="D168" s="3" t="str">
        <f t="shared" si="86"/>
        <v/>
      </c>
      <c r="E168" s="3" t="str">
        <f t="shared" si="86"/>
        <v/>
      </c>
      <c r="F168" s="3">
        <f t="shared" si="86"/>
        <v>6</v>
      </c>
      <c r="G168" s="3" t="str">
        <f t="shared" si="86"/>
        <v/>
      </c>
      <c r="H168" s="3" t="str">
        <f t="shared" si="86"/>
        <v/>
      </c>
      <c r="I168" s="3" t="str">
        <f t="shared" si="86"/>
        <v/>
      </c>
      <c r="J168" s="3" t="str">
        <f t="shared" si="86"/>
        <v/>
      </c>
      <c r="K168" s="3" t="str">
        <f t="shared" si="86"/>
        <v/>
      </c>
      <c r="L168" s="3" t="str">
        <f t="shared" si="86"/>
        <v/>
      </c>
      <c r="M168" s="3" t="str">
        <f t="shared" si="86"/>
        <v/>
      </c>
      <c r="N168" s="3">
        <f t="shared" si="86"/>
        <v>10</v>
      </c>
      <c r="O168" s="3" t="str">
        <f t="shared" si="86"/>
        <v/>
      </c>
      <c r="P168" s="3" t="str">
        <f t="shared" si="86"/>
        <v/>
      </c>
      <c r="Q168" s="3" t="str">
        <f t="shared" si="86"/>
        <v/>
      </c>
      <c r="R168" s="3" t="str">
        <f t="shared" si="86"/>
        <v/>
      </c>
      <c r="S168" s="3" t="str">
        <f t="shared" si="86"/>
        <v/>
      </c>
      <c r="T168" s="3" t="str">
        <f t="shared" ref="T168" si="87">IF(RANK(T72,T$29:T$121,0)&lt;11, RANK(T72,T$29:T$121,0),"" )</f>
        <v/>
      </c>
      <c r="U168" s="3" t="str">
        <f t="shared" si="86"/>
        <v/>
      </c>
      <c r="V168" s="3" t="str">
        <f t="shared" si="86"/>
        <v/>
      </c>
      <c r="W168" s="3" t="str">
        <f t="shared" si="86"/>
        <v/>
      </c>
      <c r="X168" s="3" t="str">
        <f t="shared" si="86"/>
        <v/>
      </c>
      <c r="Y168" s="3" t="str">
        <f t="shared" si="86"/>
        <v/>
      </c>
      <c r="Z168" s="3" t="str">
        <f t="shared" si="86"/>
        <v/>
      </c>
      <c r="AA168" s="3" t="str">
        <f t="shared" si="86"/>
        <v/>
      </c>
    </row>
    <row r="169" spans="1:27" hidden="1" x14ac:dyDescent="0.3">
      <c r="A169" s="3" t="s">
        <v>81</v>
      </c>
      <c r="B169" s="3" t="s">
        <v>475</v>
      </c>
      <c r="C169" s="3" t="str">
        <f t="shared" ref="C169:AA169" si="88">IF(RANK(C73,C$29:C$121,0)&lt;11, RANK(C73,C$29:C$121,0),"" )</f>
        <v/>
      </c>
      <c r="D169" s="3" t="str">
        <f t="shared" si="88"/>
        <v/>
      </c>
      <c r="E169" s="3" t="str">
        <f t="shared" si="88"/>
        <v/>
      </c>
      <c r="F169" s="3" t="str">
        <f t="shared" si="88"/>
        <v/>
      </c>
      <c r="G169" s="3" t="str">
        <f t="shared" si="88"/>
        <v/>
      </c>
      <c r="H169" s="3">
        <f t="shared" si="88"/>
        <v>4</v>
      </c>
      <c r="I169" s="3" t="str">
        <f t="shared" si="88"/>
        <v/>
      </c>
      <c r="J169" s="3" t="str">
        <f t="shared" si="88"/>
        <v/>
      </c>
      <c r="K169" s="3">
        <f t="shared" si="88"/>
        <v>4</v>
      </c>
      <c r="L169" s="3" t="str">
        <f t="shared" si="88"/>
        <v/>
      </c>
      <c r="M169" s="3" t="str">
        <f t="shared" si="88"/>
        <v/>
      </c>
      <c r="N169" s="3" t="str">
        <f t="shared" si="88"/>
        <v/>
      </c>
      <c r="O169" s="3" t="str">
        <f t="shared" si="88"/>
        <v/>
      </c>
      <c r="P169" s="3" t="str">
        <f t="shared" si="88"/>
        <v/>
      </c>
      <c r="Q169" s="3" t="str">
        <f t="shared" si="88"/>
        <v/>
      </c>
      <c r="R169" s="3" t="str">
        <f t="shared" si="88"/>
        <v/>
      </c>
      <c r="S169" s="3" t="str">
        <f t="shared" si="88"/>
        <v/>
      </c>
      <c r="T169" s="3" t="str">
        <f t="shared" ref="T169" si="89">IF(RANK(T73,T$29:T$121,0)&lt;11, RANK(T73,T$29:T$121,0),"" )</f>
        <v/>
      </c>
      <c r="U169" s="3" t="str">
        <f t="shared" si="88"/>
        <v/>
      </c>
      <c r="V169" s="3" t="str">
        <f t="shared" si="88"/>
        <v/>
      </c>
      <c r="W169" s="3" t="str">
        <f t="shared" si="88"/>
        <v/>
      </c>
      <c r="X169" s="3" t="str">
        <f t="shared" si="88"/>
        <v/>
      </c>
      <c r="Y169" s="3" t="str">
        <f t="shared" si="88"/>
        <v/>
      </c>
      <c r="Z169" s="3" t="str">
        <f t="shared" si="88"/>
        <v/>
      </c>
      <c r="AA169" s="3" t="str">
        <f t="shared" si="88"/>
        <v/>
      </c>
    </row>
    <row r="170" spans="1:27" hidden="1" x14ac:dyDescent="0.3">
      <c r="A170" s="3" t="s">
        <v>81</v>
      </c>
      <c r="B170" s="3" t="s">
        <v>476</v>
      </c>
      <c r="C170" s="3" t="str">
        <f t="shared" ref="C170:AA170" si="90">IF(RANK(C74,C$29:C$121,0)&lt;11, RANK(C74,C$29:C$121,0),"" )</f>
        <v/>
      </c>
      <c r="D170" s="3" t="str">
        <f t="shared" si="90"/>
        <v/>
      </c>
      <c r="E170" s="3" t="str">
        <f t="shared" si="90"/>
        <v/>
      </c>
      <c r="F170" s="3">
        <f t="shared" si="90"/>
        <v>8</v>
      </c>
      <c r="G170" s="3" t="str">
        <f t="shared" si="90"/>
        <v/>
      </c>
      <c r="H170" s="3" t="str">
        <f t="shared" si="90"/>
        <v/>
      </c>
      <c r="I170" s="3" t="str">
        <f t="shared" si="90"/>
        <v/>
      </c>
      <c r="J170" s="3" t="str">
        <f t="shared" si="90"/>
        <v/>
      </c>
      <c r="K170" s="3" t="str">
        <f t="shared" si="90"/>
        <v/>
      </c>
      <c r="L170" s="3" t="str">
        <f t="shared" si="90"/>
        <v/>
      </c>
      <c r="M170" s="3">
        <f t="shared" si="90"/>
        <v>7</v>
      </c>
      <c r="N170" s="3" t="str">
        <f t="shared" si="90"/>
        <v/>
      </c>
      <c r="O170" s="3" t="str">
        <f t="shared" si="90"/>
        <v/>
      </c>
      <c r="P170" s="3" t="str">
        <f t="shared" si="90"/>
        <v/>
      </c>
      <c r="Q170" s="3" t="str">
        <f t="shared" si="90"/>
        <v/>
      </c>
      <c r="R170" s="3" t="str">
        <f t="shared" si="90"/>
        <v/>
      </c>
      <c r="S170" s="3" t="str">
        <f t="shared" si="90"/>
        <v/>
      </c>
      <c r="T170" s="3" t="str">
        <f t="shared" ref="T170" si="91">IF(RANK(T74,T$29:T$121,0)&lt;11, RANK(T74,T$29:T$121,0),"" )</f>
        <v/>
      </c>
      <c r="U170" s="3" t="str">
        <f t="shared" si="90"/>
        <v/>
      </c>
      <c r="V170" s="3" t="str">
        <f t="shared" si="90"/>
        <v/>
      </c>
      <c r="W170" s="3" t="str">
        <f t="shared" si="90"/>
        <v/>
      </c>
      <c r="X170" s="3" t="str">
        <f t="shared" si="90"/>
        <v/>
      </c>
      <c r="Y170" s="3" t="str">
        <f t="shared" si="90"/>
        <v/>
      </c>
      <c r="Z170" s="3" t="str">
        <f t="shared" si="90"/>
        <v/>
      </c>
      <c r="AA170" s="3" t="str">
        <f t="shared" si="90"/>
        <v/>
      </c>
    </row>
    <row r="171" spans="1:27" hidden="1" x14ac:dyDescent="0.3">
      <c r="A171" s="4" t="s">
        <v>34</v>
      </c>
      <c r="B171" s="3" t="s">
        <v>477</v>
      </c>
      <c r="C171" s="3">
        <f t="shared" ref="C171:AA171" si="92">IF(RANK(C75,C$29:C$121,0)&lt;11, RANK(C75,C$29:C$121,0),"" )</f>
        <v>7</v>
      </c>
      <c r="D171" s="3" t="str">
        <f t="shared" si="92"/>
        <v/>
      </c>
      <c r="E171" s="3" t="str">
        <f t="shared" si="92"/>
        <v/>
      </c>
      <c r="F171" s="3" t="str">
        <f t="shared" si="92"/>
        <v/>
      </c>
      <c r="G171" s="3" t="str">
        <f t="shared" si="92"/>
        <v/>
      </c>
      <c r="H171" s="3" t="str">
        <f t="shared" si="92"/>
        <v/>
      </c>
      <c r="I171" s="3" t="str">
        <f t="shared" si="92"/>
        <v/>
      </c>
      <c r="J171" s="3" t="str">
        <f t="shared" si="92"/>
        <v/>
      </c>
      <c r="K171" s="3" t="str">
        <f t="shared" si="92"/>
        <v/>
      </c>
      <c r="L171" s="3" t="str">
        <f t="shared" si="92"/>
        <v/>
      </c>
      <c r="M171" s="3" t="str">
        <f t="shared" si="92"/>
        <v/>
      </c>
      <c r="N171" s="3" t="str">
        <f t="shared" si="92"/>
        <v/>
      </c>
      <c r="O171" s="3">
        <f t="shared" si="92"/>
        <v>4</v>
      </c>
      <c r="P171" s="3" t="str">
        <f t="shared" si="92"/>
        <v/>
      </c>
      <c r="Q171" s="3" t="str">
        <f t="shared" si="92"/>
        <v/>
      </c>
      <c r="R171" s="3" t="str">
        <f t="shared" si="92"/>
        <v/>
      </c>
      <c r="S171" s="3" t="str">
        <f t="shared" si="92"/>
        <v/>
      </c>
      <c r="T171" s="3" t="str">
        <f t="shared" ref="T171" si="93">IF(RANK(T75,T$29:T$121,0)&lt;11, RANK(T75,T$29:T$121,0),"" )</f>
        <v/>
      </c>
      <c r="U171" s="3" t="str">
        <f t="shared" si="92"/>
        <v/>
      </c>
      <c r="V171" s="3" t="str">
        <f t="shared" si="92"/>
        <v/>
      </c>
      <c r="W171" s="3" t="str">
        <f t="shared" si="92"/>
        <v/>
      </c>
      <c r="X171" s="3" t="str">
        <f t="shared" si="92"/>
        <v/>
      </c>
      <c r="Y171" s="3" t="str">
        <f t="shared" si="92"/>
        <v/>
      </c>
      <c r="Z171" s="3" t="str">
        <f t="shared" si="92"/>
        <v/>
      </c>
      <c r="AA171" s="3">
        <f t="shared" si="92"/>
        <v>8</v>
      </c>
    </row>
    <row r="172" spans="1:27" hidden="1" x14ac:dyDescent="0.3">
      <c r="A172" s="4" t="s">
        <v>34</v>
      </c>
      <c r="B172" s="3" t="s">
        <v>478</v>
      </c>
      <c r="C172" s="3" t="str">
        <f t="shared" ref="C172:AA172" si="94">IF(RANK(C76,C$29:C$121,0)&lt;11, RANK(C76,C$29:C$121,0),"" )</f>
        <v/>
      </c>
      <c r="D172" s="3" t="str">
        <f t="shared" si="94"/>
        <v/>
      </c>
      <c r="E172" s="3" t="str">
        <f t="shared" si="94"/>
        <v/>
      </c>
      <c r="F172" s="3" t="str">
        <f t="shared" si="94"/>
        <v/>
      </c>
      <c r="G172" s="3" t="str">
        <f t="shared" si="94"/>
        <v/>
      </c>
      <c r="H172" s="3" t="str">
        <f t="shared" si="94"/>
        <v/>
      </c>
      <c r="I172" s="3" t="str">
        <f t="shared" si="94"/>
        <v/>
      </c>
      <c r="J172" s="3" t="str">
        <f t="shared" si="94"/>
        <v/>
      </c>
      <c r="K172" s="3" t="str">
        <f t="shared" si="94"/>
        <v/>
      </c>
      <c r="L172" s="3" t="str">
        <f t="shared" si="94"/>
        <v/>
      </c>
      <c r="M172" s="3" t="str">
        <f t="shared" si="94"/>
        <v/>
      </c>
      <c r="N172" s="3" t="str">
        <f t="shared" si="94"/>
        <v/>
      </c>
      <c r="O172" s="3" t="str">
        <f t="shared" si="94"/>
        <v/>
      </c>
      <c r="P172" s="3" t="str">
        <f t="shared" si="94"/>
        <v/>
      </c>
      <c r="Q172" s="3" t="str">
        <f t="shared" si="94"/>
        <v/>
      </c>
      <c r="R172" s="3" t="str">
        <f t="shared" si="94"/>
        <v/>
      </c>
      <c r="S172" s="3" t="str">
        <f t="shared" si="94"/>
        <v/>
      </c>
      <c r="T172" s="3" t="str">
        <f t="shared" ref="T172" si="95">IF(RANK(T76,T$29:T$121,0)&lt;11, RANK(T76,T$29:T$121,0),"" )</f>
        <v/>
      </c>
      <c r="U172" s="3" t="str">
        <f t="shared" si="94"/>
        <v/>
      </c>
      <c r="V172" s="3" t="str">
        <f t="shared" si="94"/>
        <v/>
      </c>
      <c r="W172" s="3" t="str">
        <f t="shared" si="94"/>
        <v/>
      </c>
      <c r="X172" s="3" t="str">
        <f t="shared" si="94"/>
        <v/>
      </c>
      <c r="Y172" s="3">
        <f t="shared" si="94"/>
        <v>2</v>
      </c>
      <c r="Z172" s="3">
        <f t="shared" si="94"/>
        <v>1</v>
      </c>
      <c r="AA172" s="3" t="str">
        <f t="shared" si="94"/>
        <v/>
      </c>
    </row>
    <row r="173" spans="1:27" hidden="1" x14ac:dyDescent="0.3">
      <c r="A173" s="4" t="s">
        <v>34</v>
      </c>
      <c r="B173" s="3" t="s">
        <v>479</v>
      </c>
      <c r="C173" s="3" t="str">
        <f t="shared" ref="C173:AA173" si="96">IF(RANK(C77,C$29:C$121,0)&lt;11, RANK(C77,C$29:C$121,0),"" )</f>
        <v/>
      </c>
      <c r="D173" s="3" t="str">
        <f t="shared" si="96"/>
        <v/>
      </c>
      <c r="E173" s="3" t="str">
        <f t="shared" si="96"/>
        <v/>
      </c>
      <c r="F173" s="3" t="str">
        <f t="shared" si="96"/>
        <v/>
      </c>
      <c r="G173" s="3" t="str">
        <f t="shared" si="96"/>
        <v/>
      </c>
      <c r="H173" s="3" t="str">
        <f t="shared" si="96"/>
        <v/>
      </c>
      <c r="I173" s="3" t="str">
        <f t="shared" si="96"/>
        <v/>
      </c>
      <c r="J173" s="3">
        <f t="shared" si="96"/>
        <v>4</v>
      </c>
      <c r="K173" s="3" t="str">
        <f t="shared" si="96"/>
        <v/>
      </c>
      <c r="L173" s="3" t="str">
        <f t="shared" si="96"/>
        <v/>
      </c>
      <c r="M173" s="3" t="str">
        <f t="shared" si="96"/>
        <v/>
      </c>
      <c r="N173" s="3" t="str">
        <f t="shared" si="96"/>
        <v/>
      </c>
      <c r="O173" s="3" t="str">
        <f t="shared" si="96"/>
        <v/>
      </c>
      <c r="P173" s="3" t="str">
        <f t="shared" si="96"/>
        <v/>
      </c>
      <c r="Q173" s="3" t="str">
        <f t="shared" si="96"/>
        <v/>
      </c>
      <c r="R173" s="3" t="str">
        <f t="shared" si="96"/>
        <v/>
      </c>
      <c r="S173" s="3" t="str">
        <f t="shared" si="96"/>
        <v/>
      </c>
      <c r="T173" s="3" t="str">
        <f t="shared" ref="T173" si="97">IF(RANK(T77,T$29:T$121,0)&lt;11, RANK(T77,T$29:T$121,0),"" )</f>
        <v/>
      </c>
      <c r="U173" s="3" t="str">
        <f t="shared" si="96"/>
        <v/>
      </c>
      <c r="V173" s="3" t="str">
        <f t="shared" si="96"/>
        <v/>
      </c>
      <c r="W173" s="3" t="str">
        <f t="shared" si="96"/>
        <v/>
      </c>
      <c r="X173" s="3" t="str">
        <f t="shared" si="96"/>
        <v/>
      </c>
      <c r="Y173" s="3" t="str">
        <f t="shared" si="96"/>
        <v/>
      </c>
      <c r="Z173" s="3" t="str">
        <f t="shared" si="96"/>
        <v/>
      </c>
      <c r="AA173" s="3" t="str">
        <f t="shared" si="96"/>
        <v/>
      </c>
    </row>
    <row r="174" spans="1:27" hidden="1" x14ac:dyDescent="0.3">
      <c r="A174" s="4" t="s">
        <v>34</v>
      </c>
      <c r="B174" s="3" t="s">
        <v>3</v>
      </c>
      <c r="C174" s="3" t="str">
        <f t="shared" ref="C174:AA174" si="98">IF(RANK(C78,C$29:C$121,0)&lt;11, RANK(C78,C$29:C$121,0),"" )</f>
        <v/>
      </c>
      <c r="D174" s="3" t="str">
        <f t="shared" si="98"/>
        <v/>
      </c>
      <c r="E174" s="3" t="str">
        <f t="shared" si="98"/>
        <v/>
      </c>
      <c r="F174" s="3" t="str">
        <f t="shared" si="98"/>
        <v/>
      </c>
      <c r="G174" s="3" t="str">
        <f t="shared" si="98"/>
        <v/>
      </c>
      <c r="H174" s="3" t="str">
        <f t="shared" si="98"/>
        <v/>
      </c>
      <c r="I174" s="3" t="str">
        <f t="shared" si="98"/>
        <v/>
      </c>
      <c r="J174" s="3" t="str">
        <f t="shared" si="98"/>
        <v/>
      </c>
      <c r="K174" s="3" t="str">
        <f t="shared" si="98"/>
        <v/>
      </c>
      <c r="L174" s="3" t="str">
        <f t="shared" si="98"/>
        <v/>
      </c>
      <c r="M174" s="3" t="str">
        <f t="shared" si="98"/>
        <v/>
      </c>
      <c r="N174" s="3">
        <f t="shared" si="98"/>
        <v>3</v>
      </c>
      <c r="O174" s="3" t="str">
        <f t="shared" si="98"/>
        <v/>
      </c>
      <c r="P174" s="3" t="str">
        <f t="shared" si="98"/>
        <v/>
      </c>
      <c r="Q174" s="3" t="str">
        <f t="shared" si="98"/>
        <v/>
      </c>
      <c r="R174" s="3" t="str">
        <f t="shared" si="98"/>
        <v/>
      </c>
      <c r="S174" s="3" t="str">
        <f t="shared" si="98"/>
        <v/>
      </c>
      <c r="T174" s="3" t="str">
        <f t="shared" ref="T174" si="99">IF(RANK(T78,T$29:T$121,0)&lt;11, RANK(T78,T$29:T$121,0),"" )</f>
        <v/>
      </c>
      <c r="U174" s="3" t="str">
        <f t="shared" si="98"/>
        <v/>
      </c>
      <c r="V174" s="3" t="str">
        <f t="shared" si="98"/>
        <v/>
      </c>
      <c r="W174" s="3" t="str">
        <f t="shared" si="98"/>
        <v/>
      </c>
      <c r="X174" s="3" t="str">
        <f t="shared" si="98"/>
        <v/>
      </c>
      <c r="Y174" s="3" t="str">
        <f t="shared" si="98"/>
        <v/>
      </c>
      <c r="Z174" s="3">
        <f t="shared" si="98"/>
        <v>2</v>
      </c>
      <c r="AA174" s="3" t="str">
        <f t="shared" si="98"/>
        <v/>
      </c>
    </row>
    <row r="175" spans="1:27" hidden="1" x14ac:dyDescent="0.3">
      <c r="A175" s="4" t="s">
        <v>34</v>
      </c>
      <c r="B175" s="3" t="s">
        <v>480</v>
      </c>
      <c r="C175" s="3" t="str">
        <f t="shared" ref="C175:AA175" si="100">IF(RANK(C79,C$29:C$121,0)&lt;11, RANK(C79,C$29:C$121,0),"" )</f>
        <v/>
      </c>
      <c r="D175" s="3">
        <f t="shared" si="100"/>
        <v>10</v>
      </c>
      <c r="E175" s="3" t="str">
        <f t="shared" si="100"/>
        <v/>
      </c>
      <c r="F175" s="3" t="str">
        <f t="shared" si="100"/>
        <v/>
      </c>
      <c r="G175" s="3" t="str">
        <f t="shared" si="100"/>
        <v/>
      </c>
      <c r="H175" s="3">
        <f t="shared" si="100"/>
        <v>8</v>
      </c>
      <c r="I175" s="3" t="str">
        <f t="shared" si="100"/>
        <v/>
      </c>
      <c r="J175" s="3" t="str">
        <f t="shared" si="100"/>
        <v/>
      </c>
      <c r="K175" s="3" t="str">
        <f t="shared" si="100"/>
        <v/>
      </c>
      <c r="L175" s="3" t="str">
        <f t="shared" si="100"/>
        <v/>
      </c>
      <c r="M175" s="3" t="str">
        <f t="shared" si="100"/>
        <v/>
      </c>
      <c r="N175" s="3" t="str">
        <f t="shared" si="100"/>
        <v/>
      </c>
      <c r="O175" s="3" t="str">
        <f t="shared" si="100"/>
        <v/>
      </c>
      <c r="P175" s="3" t="str">
        <f t="shared" si="100"/>
        <v/>
      </c>
      <c r="Q175" s="3" t="str">
        <f t="shared" si="100"/>
        <v/>
      </c>
      <c r="R175" s="3" t="str">
        <f t="shared" si="100"/>
        <v/>
      </c>
      <c r="S175" s="3">
        <f t="shared" si="100"/>
        <v>7</v>
      </c>
      <c r="T175" s="3" t="str">
        <f t="shared" ref="T175" si="101">IF(RANK(T79,T$29:T$121,0)&lt;11, RANK(T79,T$29:T$121,0),"" )</f>
        <v/>
      </c>
      <c r="U175" s="3" t="str">
        <f t="shared" si="100"/>
        <v/>
      </c>
      <c r="V175" s="3" t="str">
        <f t="shared" si="100"/>
        <v/>
      </c>
      <c r="W175" s="3" t="str">
        <f t="shared" si="100"/>
        <v/>
      </c>
      <c r="X175" s="3" t="str">
        <f t="shared" si="100"/>
        <v/>
      </c>
      <c r="Y175" s="3">
        <f t="shared" si="100"/>
        <v>4</v>
      </c>
      <c r="Z175" s="3" t="str">
        <f t="shared" si="100"/>
        <v/>
      </c>
      <c r="AA175" s="3" t="str">
        <f t="shared" si="100"/>
        <v/>
      </c>
    </row>
    <row r="176" spans="1:27" hidden="1" x14ac:dyDescent="0.3">
      <c r="A176" s="4" t="s">
        <v>34</v>
      </c>
      <c r="B176" s="3" t="s">
        <v>66</v>
      </c>
      <c r="C176" s="3" t="str">
        <f t="shared" ref="C176:AA176" si="102">IF(RANK(C80,C$29:C$121,0)&lt;11, RANK(C80,C$29:C$121,0),"" )</f>
        <v/>
      </c>
      <c r="D176" s="3" t="str">
        <f t="shared" si="102"/>
        <v/>
      </c>
      <c r="E176" s="3" t="str">
        <f t="shared" si="102"/>
        <v/>
      </c>
      <c r="F176" s="3" t="str">
        <f t="shared" si="102"/>
        <v/>
      </c>
      <c r="G176" s="3" t="str">
        <f t="shared" si="102"/>
        <v/>
      </c>
      <c r="H176" s="3" t="str">
        <f t="shared" si="102"/>
        <v/>
      </c>
      <c r="I176" s="3" t="str">
        <f t="shared" si="102"/>
        <v/>
      </c>
      <c r="J176" s="3">
        <f t="shared" si="102"/>
        <v>10</v>
      </c>
      <c r="K176" s="3" t="str">
        <f t="shared" si="102"/>
        <v/>
      </c>
      <c r="L176" s="3" t="str">
        <f t="shared" si="102"/>
        <v/>
      </c>
      <c r="M176" s="3" t="str">
        <f t="shared" si="102"/>
        <v/>
      </c>
      <c r="N176" s="3" t="str">
        <f t="shared" si="102"/>
        <v/>
      </c>
      <c r="O176" s="3" t="str">
        <f t="shared" si="102"/>
        <v/>
      </c>
      <c r="P176" s="3" t="str">
        <f t="shared" si="102"/>
        <v/>
      </c>
      <c r="Q176" s="3" t="str">
        <f t="shared" si="102"/>
        <v/>
      </c>
      <c r="R176" s="3" t="str">
        <f t="shared" si="102"/>
        <v/>
      </c>
      <c r="S176" s="3" t="str">
        <f t="shared" si="102"/>
        <v/>
      </c>
      <c r="T176" s="3" t="str">
        <f t="shared" ref="T176" si="103">IF(RANK(T80,T$29:T$121,0)&lt;11, RANK(T80,T$29:T$121,0),"" )</f>
        <v/>
      </c>
      <c r="U176" s="3" t="str">
        <f t="shared" si="102"/>
        <v/>
      </c>
      <c r="V176" s="3" t="str">
        <f t="shared" si="102"/>
        <v/>
      </c>
      <c r="W176" s="3" t="str">
        <f t="shared" si="102"/>
        <v/>
      </c>
      <c r="X176" s="3" t="str">
        <f t="shared" si="102"/>
        <v/>
      </c>
      <c r="Y176" s="3" t="str">
        <f t="shared" si="102"/>
        <v/>
      </c>
      <c r="Z176" s="3" t="str">
        <f t="shared" si="102"/>
        <v/>
      </c>
      <c r="AA176" s="3" t="str">
        <f t="shared" si="102"/>
        <v/>
      </c>
    </row>
    <row r="177" spans="1:27" hidden="1" x14ac:dyDescent="0.3">
      <c r="A177" s="4" t="s">
        <v>34</v>
      </c>
      <c r="B177" s="3" t="s">
        <v>62</v>
      </c>
      <c r="C177" s="3" t="str">
        <f t="shared" ref="C177:AA177" si="104">IF(RANK(C81,C$29:C$121,0)&lt;11, RANK(C81,C$29:C$121,0),"" )</f>
        <v/>
      </c>
      <c r="D177" s="3" t="str">
        <f t="shared" si="104"/>
        <v/>
      </c>
      <c r="E177" s="3" t="str">
        <f t="shared" si="104"/>
        <v/>
      </c>
      <c r="F177" s="3" t="str">
        <f t="shared" si="104"/>
        <v/>
      </c>
      <c r="G177" s="3" t="str">
        <f t="shared" si="104"/>
        <v/>
      </c>
      <c r="H177" s="3" t="str">
        <f t="shared" si="104"/>
        <v/>
      </c>
      <c r="I177" s="3" t="str">
        <f t="shared" si="104"/>
        <v/>
      </c>
      <c r="J177" s="3" t="str">
        <f t="shared" si="104"/>
        <v/>
      </c>
      <c r="K177" s="3" t="str">
        <f t="shared" si="104"/>
        <v/>
      </c>
      <c r="L177" s="3" t="str">
        <f t="shared" si="104"/>
        <v/>
      </c>
      <c r="M177" s="3" t="str">
        <f t="shared" si="104"/>
        <v/>
      </c>
      <c r="N177" s="3" t="str">
        <f t="shared" si="104"/>
        <v/>
      </c>
      <c r="O177" s="3" t="str">
        <f t="shared" si="104"/>
        <v/>
      </c>
      <c r="P177" s="3">
        <f t="shared" si="104"/>
        <v>2</v>
      </c>
      <c r="Q177" s="3" t="str">
        <f t="shared" si="104"/>
        <v/>
      </c>
      <c r="R177" s="3" t="str">
        <f t="shared" si="104"/>
        <v/>
      </c>
      <c r="S177" s="3" t="str">
        <f t="shared" si="104"/>
        <v/>
      </c>
      <c r="T177" s="3">
        <f t="shared" ref="T177" si="105">IF(RANK(T81,T$29:T$121,0)&lt;11, RANK(T81,T$29:T$121,0),"" )</f>
        <v>2</v>
      </c>
      <c r="U177" s="3">
        <f t="shared" si="104"/>
        <v>3</v>
      </c>
      <c r="V177" s="3" t="str">
        <f t="shared" si="104"/>
        <v/>
      </c>
      <c r="W177" s="3" t="str">
        <f t="shared" si="104"/>
        <v/>
      </c>
      <c r="X177" s="3">
        <f t="shared" si="104"/>
        <v>2</v>
      </c>
      <c r="Y177" s="3" t="str">
        <f t="shared" si="104"/>
        <v/>
      </c>
      <c r="Z177" s="3" t="str">
        <f t="shared" si="104"/>
        <v/>
      </c>
      <c r="AA177" s="3" t="str">
        <f t="shared" si="104"/>
        <v/>
      </c>
    </row>
    <row r="178" spans="1:27" hidden="1" x14ac:dyDescent="0.3">
      <c r="A178" s="4" t="s">
        <v>34</v>
      </c>
      <c r="B178" s="3" t="s">
        <v>481</v>
      </c>
      <c r="C178" s="3" t="str">
        <f t="shared" ref="C178:AA178" si="106">IF(RANK(C82,C$29:C$121,0)&lt;11, RANK(C82,C$29:C$121,0),"" )</f>
        <v/>
      </c>
      <c r="D178" s="3" t="str">
        <f t="shared" si="106"/>
        <v/>
      </c>
      <c r="E178" s="3" t="str">
        <f t="shared" si="106"/>
        <v/>
      </c>
      <c r="F178" s="3">
        <f t="shared" si="106"/>
        <v>9</v>
      </c>
      <c r="G178" s="3" t="str">
        <f t="shared" si="106"/>
        <v/>
      </c>
      <c r="H178" s="3" t="str">
        <f t="shared" si="106"/>
        <v/>
      </c>
      <c r="I178" s="3" t="str">
        <f t="shared" si="106"/>
        <v/>
      </c>
      <c r="J178" s="3" t="str">
        <f t="shared" si="106"/>
        <v/>
      </c>
      <c r="K178" s="3">
        <f t="shared" si="106"/>
        <v>10</v>
      </c>
      <c r="L178" s="3" t="str">
        <f t="shared" si="106"/>
        <v/>
      </c>
      <c r="M178" s="3" t="str">
        <f t="shared" si="106"/>
        <v/>
      </c>
      <c r="N178" s="3" t="str">
        <f t="shared" si="106"/>
        <v/>
      </c>
      <c r="O178" s="3" t="str">
        <f t="shared" si="106"/>
        <v/>
      </c>
      <c r="P178" s="3" t="str">
        <f t="shared" si="106"/>
        <v/>
      </c>
      <c r="Q178" s="3">
        <f t="shared" si="106"/>
        <v>9</v>
      </c>
      <c r="R178" s="3" t="str">
        <f t="shared" si="106"/>
        <v/>
      </c>
      <c r="S178" s="3" t="str">
        <f t="shared" si="106"/>
        <v/>
      </c>
      <c r="T178" s="3" t="str">
        <f t="shared" ref="T178" si="107">IF(RANK(T82,T$29:T$121,0)&lt;11, RANK(T82,T$29:T$121,0),"" )</f>
        <v/>
      </c>
      <c r="U178" s="3" t="str">
        <f t="shared" si="106"/>
        <v/>
      </c>
      <c r="V178" s="3" t="str">
        <f t="shared" si="106"/>
        <v/>
      </c>
      <c r="W178" s="3" t="str">
        <f t="shared" si="106"/>
        <v/>
      </c>
      <c r="X178" s="3" t="str">
        <f t="shared" si="106"/>
        <v/>
      </c>
      <c r="Y178" s="3" t="str">
        <f t="shared" si="106"/>
        <v/>
      </c>
      <c r="Z178" s="3" t="str">
        <f t="shared" si="106"/>
        <v/>
      </c>
      <c r="AA178" s="3" t="str">
        <f t="shared" si="106"/>
        <v/>
      </c>
    </row>
    <row r="179" spans="1:27" hidden="1" x14ac:dyDescent="0.3">
      <c r="A179" s="4" t="s">
        <v>34</v>
      </c>
      <c r="B179" s="3" t="s">
        <v>482</v>
      </c>
      <c r="C179" s="3" t="str">
        <f t="shared" ref="C179:AA179" si="108">IF(RANK(C83,C$29:C$121,0)&lt;11, RANK(C83,C$29:C$121,0),"" )</f>
        <v/>
      </c>
      <c r="D179" s="3" t="str">
        <f t="shared" si="108"/>
        <v/>
      </c>
      <c r="E179" s="3" t="str">
        <f t="shared" si="108"/>
        <v/>
      </c>
      <c r="F179" s="3" t="str">
        <f t="shared" si="108"/>
        <v/>
      </c>
      <c r="G179" s="3" t="str">
        <f t="shared" si="108"/>
        <v/>
      </c>
      <c r="H179" s="3" t="str">
        <f t="shared" si="108"/>
        <v/>
      </c>
      <c r="I179" s="3">
        <f t="shared" si="108"/>
        <v>10</v>
      </c>
      <c r="J179" s="3">
        <f t="shared" si="108"/>
        <v>3</v>
      </c>
      <c r="K179" s="3" t="str">
        <f t="shared" si="108"/>
        <v/>
      </c>
      <c r="L179" s="3" t="str">
        <f t="shared" si="108"/>
        <v/>
      </c>
      <c r="M179" s="3" t="str">
        <f t="shared" si="108"/>
        <v/>
      </c>
      <c r="N179" s="3">
        <f t="shared" si="108"/>
        <v>7</v>
      </c>
      <c r="O179" s="3" t="str">
        <f t="shared" si="108"/>
        <v/>
      </c>
      <c r="P179" s="3" t="str">
        <f t="shared" si="108"/>
        <v/>
      </c>
      <c r="Q179" s="3" t="str">
        <f t="shared" si="108"/>
        <v/>
      </c>
      <c r="R179" s="3">
        <f t="shared" si="108"/>
        <v>3</v>
      </c>
      <c r="S179" s="3" t="str">
        <f t="shared" si="108"/>
        <v/>
      </c>
      <c r="T179" s="3" t="str">
        <f t="shared" ref="T179" si="109">IF(RANK(T83,T$29:T$121,0)&lt;11, RANK(T83,T$29:T$121,0),"" )</f>
        <v/>
      </c>
      <c r="U179" s="3" t="str">
        <f t="shared" si="108"/>
        <v/>
      </c>
      <c r="V179" s="3" t="str">
        <f t="shared" si="108"/>
        <v/>
      </c>
      <c r="W179" s="3" t="str">
        <f t="shared" si="108"/>
        <v/>
      </c>
      <c r="X179" s="3" t="str">
        <f t="shared" si="108"/>
        <v/>
      </c>
      <c r="Y179" s="3" t="str">
        <f t="shared" si="108"/>
        <v/>
      </c>
      <c r="Z179" s="3" t="str">
        <f t="shared" si="108"/>
        <v/>
      </c>
      <c r="AA179" s="3" t="str">
        <f t="shared" si="108"/>
        <v/>
      </c>
    </row>
    <row r="180" spans="1:27" hidden="1" x14ac:dyDescent="0.3">
      <c r="A180" s="4" t="s">
        <v>34</v>
      </c>
      <c r="B180" s="3" t="s">
        <v>483</v>
      </c>
      <c r="C180" s="3" t="str">
        <f t="shared" ref="C180:AA180" si="110">IF(RANK(C84,C$29:C$121,0)&lt;11, RANK(C84,C$29:C$121,0),"" )</f>
        <v/>
      </c>
      <c r="D180" s="3" t="str">
        <f t="shared" si="110"/>
        <v/>
      </c>
      <c r="E180" s="3" t="str">
        <f t="shared" si="110"/>
        <v/>
      </c>
      <c r="F180" s="3" t="str">
        <f t="shared" si="110"/>
        <v/>
      </c>
      <c r="G180" s="3" t="str">
        <f t="shared" si="110"/>
        <v/>
      </c>
      <c r="H180" s="3" t="str">
        <f t="shared" si="110"/>
        <v/>
      </c>
      <c r="I180" s="3" t="str">
        <f t="shared" si="110"/>
        <v/>
      </c>
      <c r="J180" s="3" t="str">
        <f t="shared" si="110"/>
        <v/>
      </c>
      <c r="K180" s="3" t="str">
        <f t="shared" si="110"/>
        <v/>
      </c>
      <c r="L180" s="3" t="str">
        <f t="shared" si="110"/>
        <v/>
      </c>
      <c r="M180" s="3" t="str">
        <f t="shared" si="110"/>
        <v/>
      </c>
      <c r="N180" s="3" t="str">
        <f t="shared" si="110"/>
        <v/>
      </c>
      <c r="O180" s="3" t="str">
        <f t="shared" si="110"/>
        <v/>
      </c>
      <c r="P180" s="3" t="str">
        <f t="shared" si="110"/>
        <v/>
      </c>
      <c r="Q180" s="3" t="str">
        <f t="shared" si="110"/>
        <v/>
      </c>
      <c r="R180" s="3" t="str">
        <f t="shared" si="110"/>
        <v/>
      </c>
      <c r="S180" s="3" t="str">
        <f t="shared" si="110"/>
        <v/>
      </c>
      <c r="T180" s="3" t="str">
        <f t="shared" ref="T180" si="111">IF(RANK(T84,T$29:T$121,0)&lt;11, RANK(T84,T$29:T$121,0),"" )</f>
        <v/>
      </c>
      <c r="U180" s="3" t="str">
        <f t="shared" si="110"/>
        <v/>
      </c>
      <c r="V180" s="3" t="str">
        <f t="shared" si="110"/>
        <v/>
      </c>
      <c r="W180" s="3" t="str">
        <f t="shared" si="110"/>
        <v/>
      </c>
      <c r="X180" s="3" t="str">
        <f t="shared" si="110"/>
        <v/>
      </c>
      <c r="Y180" s="3" t="str">
        <f t="shared" si="110"/>
        <v/>
      </c>
      <c r="Z180" s="3">
        <f t="shared" si="110"/>
        <v>3</v>
      </c>
      <c r="AA180" s="3" t="str">
        <f t="shared" si="110"/>
        <v/>
      </c>
    </row>
    <row r="181" spans="1:27" hidden="1" x14ac:dyDescent="0.3">
      <c r="A181" s="4" t="s">
        <v>34</v>
      </c>
      <c r="B181" s="3" t="s">
        <v>484</v>
      </c>
      <c r="C181" s="3" t="str">
        <f t="shared" ref="C181:AA181" si="112">IF(RANK(C85,C$29:C$121,0)&lt;11, RANK(C85,C$29:C$121,0),"" )</f>
        <v/>
      </c>
      <c r="D181" s="3" t="str">
        <f t="shared" si="112"/>
        <v/>
      </c>
      <c r="E181" s="3">
        <f t="shared" si="112"/>
        <v>7</v>
      </c>
      <c r="F181" s="3" t="str">
        <f t="shared" si="112"/>
        <v/>
      </c>
      <c r="G181" s="3" t="str">
        <f t="shared" si="112"/>
        <v/>
      </c>
      <c r="H181" s="3" t="str">
        <f t="shared" si="112"/>
        <v/>
      </c>
      <c r="I181" s="3" t="str">
        <f t="shared" si="112"/>
        <v/>
      </c>
      <c r="J181" s="3" t="str">
        <f t="shared" si="112"/>
        <v/>
      </c>
      <c r="K181" s="3" t="str">
        <f t="shared" si="112"/>
        <v/>
      </c>
      <c r="L181" s="3" t="str">
        <f t="shared" si="112"/>
        <v/>
      </c>
      <c r="M181" s="3" t="str">
        <f t="shared" si="112"/>
        <v/>
      </c>
      <c r="N181" s="3" t="str">
        <f t="shared" si="112"/>
        <v/>
      </c>
      <c r="O181" s="3" t="str">
        <f t="shared" si="112"/>
        <v/>
      </c>
      <c r="P181" s="3" t="str">
        <f t="shared" si="112"/>
        <v/>
      </c>
      <c r="Q181" s="3" t="str">
        <f t="shared" si="112"/>
        <v/>
      </c>
      <c r="R181" s="3">
        <f t="shared" si="112"/>
        <v>10</v>
      </c>
      <c r="S181" s="3" t="str">
        <f t="shared" si="112"/>
        <v/>
      </c>
      <c r="T181" s="3" t="str">
        <f t="shared" ref="T181" si="113">IF(RANK(T85,T$29:T$121,0)&lt;11, RANK(T85,T$29:T$121,0),"" )</f>
        <v/>
      </c>
      <c r="U181" s="3" t="str">
        <f t="shared" si="112"/>
        <v/>
      </c>
      <c r="V181" s="3" t="str">
        <f t="shared" si="112"/>
        <v/>
      </c>
      <c r="W181" s="3" t="str">
        <f t="shared" si="112"/>
        <v/>
      </c>
      <c r="X181" s="3" t="str">
        <f t="shared" si="112"/>
        <v/>
      </c>
      <c r="Y181" s="3" t="str">
        <f t="shared" si="112"/>
        <v/>
      </c>
      <c r="Z181" s="3" t="str">
        <f t="shared" si="112"/>
        <v/>
      </c>
      <c r="AA181" s="3" t="str">
        <f t="shared" si="112"/>
        <v/>
      </c>
    </row>
    <row r="182" spans="1:27" hidden="1" x14ac:dyDescent="0.3">
      <c r="A182" s="4" t="s">
        <v>34</v>
      </c>
      <c r="B182" s="3" t="s">
        <v>485</v>
      </c>
      <c r="C182" s="3">
        <f t="shared" ref="C182:AA182" si="114">IF(RANK(C86,C$29:C$121,0)&lt;11, RANK(C86,C$29:C$121,0),"" )</f>
        <v>8</v>
      </c>
      <c r="D182" s="3" t="str">
        <f t="shared" si="114"/>
        <v/>
      </c>
      <c r="E182" s="3" t="str">
        <f t="shared" si="114"/>
        <v/>
      </c>
      <c r="F182" s="3" t="str">
        <f t="shared" si="114"/>
        <v/>
      </c>
      <c r="G182" s="3">
        <f t="shared" si="114"/>
        <v>9</v>
      </c>
      <c r="H182" s="3" t="str">
        <f t="shared" si="114"/>
        <v/>
      </c>
      <c r="I182" s="3" t="str">
        <f t="shared" si="114"/>
        <v/>
      </c>
      <c r="J182" s="3" t="str">
        <f t="shared" si="114"/>
        <v/>
      </c>
      <c r="K182" s="3" t="str">
        <f t="shared" si="114"/>
        <v/>
      </c>
      <c r="L182" s="3" t="str">
        <f t="shared" si="114"/>
        <v/>
      </c>
      <c r="M182" s="3" t="str">
        <f t="shared" si="114"/>
        <v/>
      </c>
      <c r="N182" s="3" t="str">
        <f t="shared" si="114"/>
        <v/>
      </c>
      <c r="O182" s="3" t="str">
        <f t="shared" si="114"/>
        <v/>
      </c>
      <c r="P182" s="3" t="str">
        <f t="shared" si="114"/>
        <v/>
      </c>
      <c r="Q182" s="3" t="str">
        <f t="shared" si="114"/>
        <v/>
      </c>
      <c r="R182" s="3" t="str">
        <f t="shared" si="114"/>
        <v/>
      </c>
      <c r="S182" s="3" t="str">
        <f t="shared" si="114"/>
        <v/>
      </c>
      <c r="T182" s="3" t="str">
        <f t="shared" ref="T182" si="115">IF(RANK(T86,T$29:T$121,0)&lt;11, RANK(T86,T$29:T$121,0),"" )</f>
        <v/>
      </c>
      <c r="U182" s="3" t="str">
        <f t="shared" si="114"/>
        <v/>
      </c>
      <c r="V182" s="3" t="str">
        <f t="shared" si="114"/>
        <v/>
      </c>
      <c r="W182" s="3">
        <f t="shared" si="114"/>
        <v>5</v>
      </c>
      <c r="X182" s="3" t="str">
        <f t="shared" si="114"/>
        <v/>
      </c>
      <c r="Y182" s="3" t="str">
        <f t="shared" si="114"/>
        <v/>
      </c>
      <c r="Z182" s="3" t="str">
        <f t="shared" si="114"/>
        <v/>
      </c>
      <c r="AA182" s="3" t="str">
        <f t="shared" si="114"/>
        <v/>
      </c>
    </row>
    <row r="183" spans="1:27" hidden="1" x14ac:dyDescent="0.3">
      <c r="A183" s="4" t="s">
        <v>34</v>
      </c>
      <c r="B183" s="3" t="s">
        <v>486</v>
      </c>
      <c r="C183" s="3" t="str">
        <f t="shared" ref="C183:AA183" si="116">IF(RANK(C87,C$29:C$121,0)&lt;11, RANK(C87,C$29:C$121,0),"" )</f>
        <v/>
      </c>
      <c r="D183" s="3" t="str">
        <f t="shared" si="116"/>
        <v/>
      </c>
      <c r="E183" s="3">
        <f t="shared" si="116"/>
        <v>4</v>
      </c>
      <c r="F183" s="3" t="str">
        <f t="shared" si="116"/>
        <v/>
      </c>
      <c r="G183" s="3" t="str">
        <f t="shared" si="116"/>
        <v/>
      </c>
      <c r="H183" s="3" t="str">
        <f t="shared" si="116"/>
        <v/>
      </c>
      <c r="I183" s="3" t="str">
        <f t="shared" si="116"/>
        <v/>
      </c>
      <c r="J183" s="3" t="str">
        <f t="shared" si="116"/>
        <v/>
      </c>
      <c r="K183" s="3">
        <f t="shared" si="116"/>
        <v>8</v>
      </c>
      <c r="L183" s="3" t="str">
        <f t="shared" si="116"/>
        <v/>
      </c>
      <c r="M183" s="3" t="str">
        <f t="shared" si="116"/>
        <v/>
      </c>
      <c r="N183" s="3" t="str">
        <f t="shared" si="116"/>
        <v/>
      </c>
      <c r="O183" s="3" t="str">
        <f t="shared" si="116"/>
        <v/>
      </c>
      <c r="P183" s="3" t="str">
        <f t="shared" si="116"/>
        <v/>
      </c>
      <c r="Q183" s="3" t="str">
        <f t="shared" si="116"/>
        <v/>
      </c>
      <c r="R183" s="3" t="str">
        <f t="shared" si="116"/>
        <v/>
      </c>
      <c r="S183" s="3">
        <f t="shared" si="116"/>
        <v>2</v>
      </c>
      <c r="T183" s="3" t="str">
        <f t="shared" ref="T183" si="117">IF(RANK(T87,T$29:T$121,0)&lt;11, RANK(T87,T$29:T$121,0),"" )</f>
        <v/>
      </c>
      <c r="U183" s="3" t="str">
        <f t="shared" si="116"/>
        <v/>
      </c>
      <c r="V183" s="3" t="str">
        <f t="shared" si="116"/>
        <v/>
      </c>
      <c r="W183" s="3" t="str">
        <f t="shared" si="116"/>
        <v/>
      </c>
      <c r="X183" s="3" t="str">
        <f t="shared" si="116"/>
        <v/>
      </c>
      <c r="Y183" s="3" t="str">
        <f t="shared" si="116"/>
        <v/>
      </c>
      <c r="Z183" s="3" t="str">
        <f t="shared" si="116"/>
        <v/>
      </c>
      <c r="AA183" s="3" t="str">
        <f t="shared" si="116"/>
        <v/>
      </c>
    </row>
    <row r="184" spans="1:27" hidden="1" x14ac:dyDescent="0.3">
      <c r="A184" s="4" t="s">
        <v>34</v>
      </c>
      <c r="B184" s="3" t="s">
        <v>487</v>
      </c>
      <c r="C184" s="3">
        <f t="shared" ref="C184:AA184" si="118">IF(RANK(C88,C$29:C$121,0)&lt;11, RANK(C88,C$29:C$121,0),"" )</f>
        <v>2</v>
      </c>
      <c r="D184" s="3" t="str">
        <f t="shared" si="118"/>
        <v/>
      </c>
      <c r="E184" s="3" t="str">
        <f t="shared" si="118"/>
        <v/>
      </c>
      <c r="F184" s="3" t="str">
        <f t="shared" si="118"/>
        <v/>
      </c>
      <c r="G184" s="3" t="str">
        <f t="shared" si="118"/>
        <v/>
      </c>
      <c r="H184" s="3" t="str">
        <f t="shared" si="118"/>
        <v/>
      </c>
      <c r="I184" s="3" t="str">
        <f t="shared" si="118"/>
        <v/>
      </c>
      <c r="J184" s="3" t="str">
        <f t="shared" si="118"/>
        <v/>
      </c>
      <c r="K184" s="3" t="str">
        <f t="shared" si="118"/>
        <v/>
      </c>
      <c r="L184" s="3" t="str">
        <f t="shared" si="118"/>
        <v/>
      </c>
      <c r="M184" s="3" t="str">
        <f t="shared" si="118"/>
        <v/>
      </c>
      <c r="N184" s="3">
        <f t="shared" si="118"/>
        <v>9</v>
      </c>
      <c r="O184" s="3" t="str">
        <f t="shared" si="118"/>
        <v/>
      </c>
      <c r="P184" s="3" t="str">
        <f t="shared" si="118"/>
        <v/>
      </c>
      <c r="Q184" s="3" t="str">
        <f t="shared" si="118"/>
        <v/>
      </c>
      <c r="R184" s="3" t="str">
        <f t="shared" si="118"/>
        <v/>
      </c>
      <c r="S184" s="3" t="str">
        <f t="shared" si="118"/>
        <v/>
      </c>
      <c r="T184" s="3" t="str">
        <f t="shared" ref="T184" si="119">IF(RANK(T88,T$29:T$121,0)&lt;11, RANK(T88,T$29:T$121,0),"" )</f>
        <v/>
      </c>
      <c r="U184" s="3" t="str">
        <f t="shared" si="118"/>
        <v/>
      </c>
      <c r="V184" s="3" t="str">
        <f t="shared" si="118"/>
        <v/>
      </c>
      <c r="W184" s="3" t="str">
        <f t="shared" si="118"/>
        <v/>
      </c>
      <c r="X184" s="3" t="str">
        <f t="shared" si="118"/>
        <v/>
      </c>
      <c r="Y184" s="3" t="str">
        <f t="shared" si="118"/>
        <v/>
      </c>
      <c r="Z184" s="3" t="str">
        <f t="shared" si="118"/>
        <v/>
      </c>
      <c r="AA184" s="3" t="str">
        <f t="shared" si="118"/>
        <v/>
      </c>
    </row>
    <row r="185" spans="1:27" hidden="1" x14ac:dyDescent="0.3">
      <c r="A185" s="4" t="s">
        <v>34</v>
      </c>
      <c r="B185" s="3" t="s">
        <v>488</v>
      </c>
      <c r="C185" s="3" t="str">
        <f t="shared" ref="C185:AA185" si="120">IF(RANK(C89,C$29:C$121,0)&lt;11, RANK(C89,C$29:C$121,0),"" )</f>
        <v/>
      </c>
      <c r="D185" s="3">
        <f t="shared" si="120"/>
        <v>2</v>
      </c>
      <c r="E185" s="3" t="str">
        <f t="shared" si="120"/>
        <v/>
      </c>
      <c r="F185" s="3" t="str">
        <f t="shared" si="120"/>
        <v/>
      </c>
      <c r="G185" s="3" t="str">
        <f t="shared" si="120"/>
        <v/>
      </c>
      <c r="H185" s="3" t="str">
        <f t="shared" si="120"/>
        <v/>
      </c>
      <c r="I185" s="3" t="str">
        <f t="shared" si="120"/>
        <v/>
      </c>
      <c r="J185" s="3" t="str">
        <f t="shared" si="120"/>
        <v/>
      </c>
      <c r="K185" s="3" t="str">
        <f t="shared" si="120"/>
        <v/>
      </c>
      <c r="L185" s="3">
        <f t="shared" si="120"/>
        <v>3</v>
      </c>
      <c r="M185" s="3" t="str">
        <f t="shared" si="120"/>
        <v/>
      </c>
      <c r="N185" s="3" t="str">
        <f t="shared" si="120"/>
        <v/>
      </c>
      <c r="O185" s="3" t="str">
        <f t="shared" si="120"/>
        <v/>
      </c>
      <c r="P185" s="3" t="str">
        <f t="shared" si="120"/>
        <v/>
      </c>
      <c r="Q185" s="3" t="str">
        <f t="shared" si="120"/>
        <v/>
      </c>
      <c r="R185" s="3" t="str">
        <f t="shared" si="120"/>
        <v/>
      </c>
      <c r="S185" s="3" t="str">
        <f t="shared" si="120"/>
        <v/>
      </c>
      <c r="T185" s="3" t="str">
        <f t="shared" ref="T185" si="121">IF(RANK(T89,T$29:T$121,0)&lt;11, RANK(T89,T$29:T$121,0),"" )</f>
        <v/>
      </c>
      <c r="U185" s="3" t="str">
        <f t="shared" si="120"/>
        <v/>
      </c>
      <c r="V185" s="3" t="str">
        <f t="shared" si="120"/>
        <v/>
      </c>
      <c r="W185" s="3" t="str">
        <f t="shared" si="120"/>
        <v/>
      </c>
      <c r="X185" s="3" t="str">
        <f t="shared" si="120"/>
        <v/>
      </c>
      <c r="Y185" s="3" t="str">
        <f t="shared" si="120"/>
        <v/>
      </c>
      <c r="Z185" s="3" t="str">
        <f t="shared" si="120"/>
        <v/>
      </c>
      <c r="AA185" s="3" t="str">
        <f t="shared" si="120"/>
        <v/>
      </c>
    </row>
    <row r="186" spans="1:27" hidden="1" x14ac:dyDescent="0.3">
      <c r="A186" s="4" t="s">
        <v>34</v>
      </c>
      <c r="B186" s="3" t="s">
        <v>489</v>
      </c>
      <c r="C186" s="3">
        <f t="shared" ref="C186:AA186" si="122">IF(RANK(C90,C$29:C$121,0)&lt;11, RANK(C90,C$29:C$121,0),"" )</f>
        <v>3</v>
      </c>
      <c r="D186" s="3" t="str">
        <f t="shared" si="122"/>
        <v/>
      </c>
      <c r="E186" s="3" t="str">
        <f t="shared" si="122"/>
        <v/>
      </c>
      <c r="F186" s="3" t="str">
        <f t="shared" si="122"/>
        <v/>
      </c>
      <c r="G186" s="3" t="str">
        <f t="shared" si="122"/>
        <v/>
      </c>
      <c r="H186" s="3" t="str">
        <f t="shared" si="122"/>
        <v/>
      </c>
      <c r="I186" s="3">
        <f t="shared" si="122"/>
        <v>8</v>
      </c>
      <c r="J186" s="3" t="str">
        <f t="shared" si="122"/>
        <v/>
      </c>
      <c r="K186" s="3" t="str">
        <f t="shared" si="122"/>
        <v/>
      </c>
      <c r="L186" s="3" t="str">
        <f t="shared" si="122"/>
        <v/>
      </c>
      <c r="M186" s="3" t="str">
        <f t="shared" si="122"/>
        <v/>
      </c>
      <c r="N186" s="3" t="str">
        <f t="shared" si="122"/>
        <v/>
      </c>
      <c r="O186" s="3">
        <f t="shared" si="122"/>
        <v>10</v>
      </c>
      <c r="P186" s="3" t="str">
        <f t="shared" si="122"/>
        <v/>
      </c>
      <c r="Q186" s="3">
        <f t="shared" si="122"/>
        <v>4</v>
      </c>
      <c r="R186" s="3" t="str">
        <f t="shared" si="122"/>
        <v/>
      </c>
      <c r="S186" s="3" t="str">
        <f t="shared" si="122"/>
        <v/>
      </c>
      <c r="T186" s="3" t="str">
        <f t="shared" ref="T186" si="123">IF(RANK(T90,T$29:T$121,0)&lt;11, RANK(T90,T$29:T$121,0),"" )</f>
        <v/>
      </c>
      <c r="U186" s="3" t="str">
        <f t="shared" si="122"/>
        <v/>
      </c>
      <c r="V186" s="3" t="str">
        <f t="shared" si="122"/>
        <v/>
      </c>
      <c r="W186" s="3" t="str">
        <f t="shared" si="122"/>
        <v/>
      </c>
      <c r="X186" s="3" t="str">
        <f t="shared" si="122"/>
        <v/>
      </c>
      <c r="Y186" s="3" t="str">
        <f t="shared" si="122"/>
        <v/>
      </c>
      <c r="Z186" s="3" t="str">
        <f t="shared" si="122"/>
        <v/>
      </c>
      <c r="AA186" s="3" t="str">
        <f t="shared" si="122"/>
        <v/>
      </c>
    </row>
    <row r="187" spans="1:27" hidden="1" x14ac:dyDescent="0.3">
      <c r="A187" s="4" t="s">
        <v>34</v>
      </c>
      <c r="B187" s="3" t="s">
        <v>490</v>
      </c>
      <c r="C187" s="3" t="str">
        <f t="shared" ref="C187:AA187" si="124">IF(RANK(C91,C$29:C$121,0)&lt;11, RANK(C91,C$29:C$121,0),"" )</f>
        <v/>
      </c>
      <c r="D187" s="3" t="str">
        <f t="shared" si="124"/>
        <v/>
      </c>
      <c r="E187" s="3" t="str">
        <f t="shared" si="124"/>
        <v/>
      </c>
      <c r="F187" s="3" t="str">
        <f t="shared" si="124"/>
        <v/>
      </c>
      <c r="G187" s="3" t="str">
        <f t="shared" si="124"/>
        <v/>
      </c>
      <c r="H187" s="3" t="str">
        <f t="shared" si="124"/>
        <v/>
      </c>
      <c r="I187" s="3" t="str">
        <f t="shared" si="124"/>
        <v/>
      </c>
      <c r="J187" s="3" t="str">
        <f t="shared" si="124"/>
        <v/>
      </c>
      <c r="K187" s="3" t="str">
        <f t="shared" si="124"/>
        <v/>
      </c>
      <c r="L187" s="3" t="str">
        <f t="shared" si="124"/>
        <v/>
      </c>
      <c r="M187" s="3" t="str">
        <f t="shared" si="124"/>
        <v/>
      </c>
      <c r="N187" s="3" t="str">
        <f t="shared" si="124"/>
        <v/>
      </c>
      <c r="O187" s="3" t="str">
        <f t="shared" si="124"/>
        <v/>
      </c>
      <c r="P187" s="3">
        <f t="shared" si="124"/>
        <v>6</v>
      </c>
      <c r="Q187" s="3" t="str">
        <f t="shared" si="124"/>
        <v/>
      </c>
      <c r="R187" s="3" t="str">
        <f t="shared" si="124"/>
        <v/>
      </c>
      <c r="S187" s="3" t="str">
        <f t="shared" si="124"/>
        <v/>
      </c>
      <c r="T187" s="3" t="str">
        <f t="shared" ref="T187" si="125">IF(RANK(T91,T$29:T$121,0)&lt;11, RANK(T91,T$29:T$121,0),"" )</f>
        <v/>
      </c>
      <c r="U187" s="3" t="str">
        <f t="shared" si="124"/>
        <v/>
      </c>
      <c r="V187" s="3" t="str">
        <f t="shared" si="124"/>
        <v/>
      </c>
      <c r="W187" s="3" t="str">
        <f t="shared" si="124"/>
        <v/>
      </c>
      <c r="X187" s="3" t="str">
        <f t="shared" si="124"/>
        <v/>
      </c>
      <c r="Y187" s="3" t="str">
        <f t="shared" si="124"/>
        <v/>
      </c>
      <c r="Z187" s="3" t="str">
        <f t="shared" si="124"/>
        <v/>
      </c>
      <c r="AA187" s="3" t="str">
        <f t="shared" si="124"/>
        <v/>
      </c>
    </row>
    <row r="188" spans="1:27" hidden="1" x14ac:dyDescent="0.3">
      <c r="A188" s="4" t="s">
        <v>34</v>
      </c>
      <c r="B188" s="3" t="s">
        <v>491</v>
      </c>
      <c r="C188" s="3" t="str">
        <f t="shared" ref="C188:AA188" si="126">IF(RANK(C92,C$29:C$121,0)&lt;11, RANK(C92,C$29:C$121,0),"" )</f>
        <v/>
      </c>
      <c r="D188" s="3" t="str">
        <f t="shared" si="126"/>
        <v/>
      </c>
      <c r="E188" s="3" t="str">
        <f t="shared" si="126"/>
        <v/>
      </c>
      <c r="F188" s="3">
        <f t="shared" si="126"/>
        <v>5</v>
      </c>
      <c r="G188" s="3" t="str">
        <f t="shared" si="126"/>
        <v/>
      </c>
      <c r="H188" s="3">
        <f t="shared" si="126"/>
        <v>2</v>
      </c>
      <c r="I188" s="3" t="str">
        <f t="shared" si="126"/>
        <v/>
      </c>
      <c r="J188" s="3" t="str">
        <f t="shared" si="126"/>
        <v/>
      </c>
      <c r="K188" s="3" t="str">
        <f t="shared" si="126"/>
        <v/>
      </c>
      <c r="L188" s="3" t="str">
        <f t="shared" si="126"/>
        <v/>
      </c>
      <c r="M188" s="3" t="str">
        <f t="shared" si="126"/>
        <v/>
      </c>
      <c r="N188" s="3" t="str">
        <f t="shared" si="126"/>
        <v/>
      </c>
      <c r="O188" s="3" t="str">
        <f t="shared" si="126"/>
        <v/>
      </c>
      <c r="P188" s="3" t="str">
        <f t="shared" si="126"/>
        <v/>
      </c>
      <c r="Q188" s="3" t="str">
        <f t="shared" si="126"/>
        <v/>
      </c>
      <c r="R188" s="3" t="str">
        <f t="shared" si="126"/>
        <v/>
      </c>
      <c r="S188" s="3" t="str">
        <f t="shared" si="126"/>
        <v/>
      </c>
      <c r="T188" s="3" t="str">
        <f t="shared" ref="T188" si="127">IF(RANK(T92,T$29:T$121,0)&lt;11, RANK(T92,T$29:T$121,0),"" )</f>
        <v/>
      </c>
      <c r="U188" s="3" t="str">
        <f t="shared" si="126"/>
        <v/>
      </c>
      <c r="V188" s="3" t="str">
        <f t="shared" si="126"/>
        <v/>
      </c>
      <c r="W188" s="3" t="str">
        <f t="shared" si="126"/>
        <v/>
      </c>
      <c r="X188" s="3" t="str">
        <f t="shared" si="126"/>
        <v/>
      </c>
      <c r="Y188" s="3" t="str">
        <f t="shared" si="126"/>
        <v/>
      </c>
      <c r="Z188" s="3" t="str">
        <f t="shared" si="126"/>
        <v/>
      </c>
      <c r="AA188" s="3" t="str">
        <f t="shared" si="126"/>
        <v/>
      </c>
    </row>
    <row r="189" spans="1:27" hidden="1" x14ac:dyDescent="0.3">
      <c r="A189" s="4" t="s">
        <v>34</v>
      </c>
      <c r="B189" s="3" t="s">
        <v>492</v>
      </c>
      <c r="C189" s="3" t="str">
        <f t="shared" ref="C189:AA189" si="128">IF(RANK(C93,C$29:C$121,0)&lt;11, RANK(C93,C$29:C$121,0),"" )</f>
        <v/>
      </c>
      <c r="D189" s="3" t="str">
        <f t="shared" si="128"/>
        <v/>
      </c>
      <c r="E189" s="3">
        <f t="shared" si="128"/>
        <v>3</v>
      </c>
      <c r="F189" s="3" t="str">
        <f t="shared" si="128"/>
        <v/>
      </c>
      <c r="G189" s="3">
        <f t="shared" si="128"/>
        <v>10</v>
      </c>
      <c r="H189" s="3" t="str">
        <f t="shared" si="128"/>
        <v/>
      </c>
      <c r="I189" s="3" t="str">
        <f t="shared" si="128"/>
        <v/>
      </c>
      <c r="J189" s="3" t="str">
        <f t="shared" si="128"/>
        <v/>
      </c>
      <c r="K189" s="3" t="str">
        <f t="shared" si="128"/>
        <v/>
      </c>
      <c r="L189" s="3" t="str">
        <f t="shared" si="128"/>
        <v/>
      </c>
      <c r="M189" s="3">
        <f t="shared" si="128"/>
        <v>5</v>
      </c>
      <c r="N189" s="3" t="str">
        <f t="shared" si="128"/>
        <v/>
      </c>
      <c r="O189" s="3" t="str">
        <f t="shared" si="128"/>
        <v/>
      </c>
      <c r="P189" s="3" t="str">
        <f t="shared" si="128"/>
        <v/>
      </c>
      <c r="Q189" s="3" t="str">
        <f t="shared" si="128"/>
        <v/>
      </c>
      <c r="R189" s="3" t="str">
        <f t="shared" si="128"/>
        <v/>
      </c>
      <c r="S189" s="3" t="str">
        <f t="shared" si="128"/>
        <v/>
      </c>
      <c r="T189" s="3">
        <f t="shared" ref="T189" si="129">IF(RANK(T93,T$29:T$121,0)&lt;11, RANK(T93,T$29:T$121,0),"" )</f>
        <v>4</v>
      </c>
      <c r="U189" s="3">
        <f t="shared" si="128"/>
        <v>1</v>
      </c>
      <c r="V189" s="3" t="str">
        <f t="shared" si="128"/>
        <v/>
      </c>
      <c r="W189" s="3" t="str">
        <f t="shared" si="128"/>
        <v/>
      </c>
      <c r="X189" s="3">
        <f t="shared" si="128"/>
        <v>3</v>
      </c>
      <c r="Y189" s="3" t="str">
        <f t="shared" si="128"/>
        <v/>
      </c>
      <c r="Z189" s="3" t="str">
        <f t="shared" si="128"/>
        <v/>
      </c>
      <c r="AA189" s="3" t="str">
        <f t="shared" si="128"/>
        <v/>
      </c>
    </row>
    <row r="190" spans="1:27" hidden="1" x14ac:dyDescent="0.3">
      <c r="A190" s="4" t="s">
        <v>34</v>
      </c>
      <c r="B190" s="3" t="s">
        <v>493</v>
      </c>
      <c r="C190" s="3" t="str">
        <f t="shared" ref="C190:AA190" si="130">IF(RANK(C94,C$29:C$121,0)&lt;11, RANK(C94,C$29:C$121,0),"" )</f>
        <v/>
      </c>
      <c r="D190" s="3">
        <f t="shared" si="130"/>
        <v>4</v>
      </c>
      <c r="E190" s="3" t="str">
        <f t="shared" si="130"/>
        <v/>
      </c>
      <c r="F190" s="3" t="str">
        <f t="shared" si="130"/>
        <v/>
      </c>
      <c r="G190" s="3" t="str">
        <f t="shared" si="130"/>
        <v/>
      </c>
      <c r="H190" s="3" t="str">
        <f t="shared" si="130"/>
        <v/>
      </c>
      <c r="I190" s="3" t="str">
        <f t="shared" si="130"/>
        <v/>
      </c>
      <c r="J190" s="3" t="str">
        <f t="shared" si="130"/>
        <v/>
      </c>
      <c r="K190" s="3" t="str">
        <f t="shared" si="130"/>
        <v/>
      </c>
      <c r="L190" s="3">
        <f t="shared" si="130"/>
        <v>4</v>
      </c>
      <c r="M190" s="3" t="str">
        <f t="shared" si="130"/>
        <v/>
      </c>
      <c r="N190" s="3" t="str">
        <f t="shared" si="130"/>
        <v/>
      </c>
      <c r="O190" s="3" t="str">
        <f t="shared" si="130"/>
        <v/>
      </c>
      <c r="P190" s="3" t="str">
        <f t="shared" si="130"/>
        <v/>
      </c>
      <c r="Q190" s="3" t="str">
        <f t="shared" si="130"/>
        <v/>
      </c>
      <c r="R190" s="3" t="str">
        <f t="shared" si="130"/>
        <v/>
      </c>
      <c r="S190" s="3" t="str">
        <f t="shared" si="130"/>
        <v/>
      </c>
      <c r="T190" s="3" t="str">
        <f t="shared" ref="T190" si="131">IF(RANK(T94,T$29:T$121,0)&lt;11, RANK(T94,T$29:T$121,0),"" )</f>
        <v/>
      </c>
      <c r="U190" s="3" t="str">
        <f t="shared" si="130"/>
        <v/>
      </c>
      <c r="V190" s="3" t="str">
        <f t="shared" si="130"/>
        <v/>
      </c>
      <c r="W190" s="3" t="str">
        <f t="shared" si="130"/>
        <v/>
      </c>
      <c r="X190" s="3" t="str">
        <f t="shared" si="130"/>
        <v/>
      </c>
      <c r="Y190" s="3" t="str">
        <f t="shared" si="130"/>
        <v/>
      </c>
      <c r="Z190" s="3" t="str">
        <f t="shared" si="130"/>
        <v/>
      </c>
      <c r="AA190" s="3" t="str">
        <f t="shared" si="130"/>
        <v/>
      </c>
    </row>
    <row r="191" spans="1:27" hidden="1" x14ac:dyDescent="0.3">
      <c r="A191" s="4" t="s">
        <v>34</v>
      </c>
      <c r="B191" s="3" t="s">
        <v>494</v>
      </c>
      <c r="C191" s="3" t="str">
        <f t="shared" ref="C191:AA191" si="132">IF(RANK(C95,C$29:C$121,0)&lt;11, RANK(C95,C$29:C$121,0),"" )</f>
        <v/>
      </c>
      <c r="D191" s="3" t="str">
        <f t="shared" si="132"/>
        <v/>
      </c>
      <c r="E191" s="3" t="str">
        <f t="shared" si="132"/>
        <v/>
      </c>
      <c r="F191" s="3" t="str">
        <f t="shared" si="132"/>
        <v/>
      </c>
      <c r="G191" s="3" t="str">
        <f t="shared" si="132"/>
        <v/>
      </c>
      <c r="H191" s="3" t="str">
        <f t="shared" si="132"/>
        <v/>
      </c>
      <c r="I191" s="3" t="str">
        <f t="shared" si="132"/>
        <v/>
      </c>
      <c r="J191" s="3" t="str">
        <f t="shared" si="132"/>
        <v/>
      </c>
      <c r="K191" s="3" t="str">
        <f t="shared" si="132"/>
        <v/>
      </c>
      <c r="L191" s="3">
        <f t="shared" si="132"/>
        <v>7</v>
      </c>
      <c r="M191" s="3" t="str">
        <f t="shared" si="132"/>
        <v/>
      </c>
      <c r="N191" s="3" t="str">
        <f t="shared" si="132"/>
        <v/>
      </c>
      <c r="O191" s="3" t="str">
        <f t="shared" si="132"/>
        <v/>
      </c>
      <c r="P191" s="3">
        <f t="shared" si="132"/>
        <v>5</v>
      </c>
      <c r="Q191" s="3" t="str">
        <f t="shared" si="132"/>
        <v/>
      </c>
      <c r="R191" s="3" t="str">
        <f t="shared" si="132"/>
        <v/>
      </c>
      <c r="S191" s="3" t="str">
        <f t="shared" si="132"/>
        <v/>
      </c>
      <c r="T191" s="3" t="str">
        <f t="shared" ref="T191" si="133">IF(RANK(T95,T$29:T$121,0)&lt;11, RANK(T95,T$29:T$121,0),"" )</f>
        <v/>
      </c>
      <c r="U191" s="3" t="str">
        <f t="shared" si="132"/>
        <v/>
      </c>
      <c r="V191" s="3" t="str">
        <f t="shared" si="132"/>
        <v/>
      </c>
      <c r="W191" s="3" t="str">
        <f t="shared" si="132"/>
        <v/>
      </c>
      <c r="X191" s="3" t="str">
        <f t="shared" si="132"/>
        <v/>
      </c>
      <c r="Y191" s="3" t="str">
        <f t="shared" si="132"/>
        <v/>
      </c>
      <c r="Z191" s="3" t="str">
        <f t="shared" si="132"/>
        <v/>
      </c>
      <c r="AA191" s="3" t="str">
        <f t="shared" si="132"/>
        <v/>
      </c>
    </row>
    <row r="192" spans="1:27" hidden="1" x14ac:dyDescent="0.3">
      <c r="A192" s="4" t="s">
        <v>34</v>
      </c>
      <c r="B192" s="3" t="s">
        <v>495</v>
      </c>
      <c r="C192" s="3" t="str">
        <f t="shared" ref="C192:AA192" si="134">IF(RANK(C96,C$29:C$121,0)&lt;11, RANK(C96,C$29:C$121,0),"" )</f>
        <v/>
      </c>
      <c r="D192" s="3" t="str">
        <f t="shared" si="134"/>
        <v/>
      </c>
      <c r="E192" s="3" t="str">
        <f t="shared" si="134"/>
        <v/>
      </c>
      <c r="F192" s="3" t="str">
        <f t="shared" si="134"/>
        <v/>
      </c>
      <c r="G192" s="3" t="str">
        <f t="shared" si="134"/>
        <v/>
      </c>
      <c r="H192" s="3" t="str">
        <f t="shared" si="134"/>
        <v/>
      </c>
      <c r="I192" s="3" t="str">
        <f t="shared" si="134"/>
        <v/>
      </c>
      <c r="J192" s="3" t="str">
        <f t="shared" si="134"/>
        <v/>
      </c>
      <c r="K192" s="3" t="str">
        <f t="shared" si="134"/>
        <v/>
      </c>
      <c r="L192" s="3">
        <f t="shared" si="134"/>
        <v>10</v>
      </c>
      <c r="M192" s="3">
        <f t="shared" si="134"/>
        <v>2</v>
      </c>
      <c r="N192" s="3" t="str">
        <f t="shared" si="134"/>
        <v/>
      </c>
      <c r="O192" s="3" t="str">
        <f t="shared" si="134"/>
        <v/>
      </c>
      <c r="P192" s="3" t="str">
        <f t="shared" si="134"/>
        <v/>
      </c>
      <c r="Q192" s="3" t="str">
        <f t="shared" si="134"/>
        <v/>
      </c>
      <c r="R192" s="3" t="str">
        <f t="shared" si="134"/>
        <v/>
      </c>
      <c r="S192" s="3" t="str">
        <f t="shared" si="134"/>
        <v/>
      </c>
      <c r="T192" s="3" t="str">
        <f t="shared" ref="T192" si="135">IF(RANK(T96,T$29:T$121,0)&lt;11, RANK(T96,T$29:T$121,0),"" )</f>
        <v/>
      </c>
      <c r="U192" s="3" t="str">
        <f t="shared" si="134"/>
        <v/>
      </c>
      <c r="V192" s="3" t="str">
        <f t="shared" si="134"/>
        <v/>
      </c>
      <c r="W192" s="3" t="str">
        <f t="shared" si="134"/>
        <v/>
      </c>
      <c r="X192" s="3" t="str">
        <f t="shared" si="134"/>
        <v/>
      </c>
      <c r="Y192" s="3" t="str">
        <f t="shared" si="134"/>
        <v/>
      </c>
      <c r="Z192" s="3" t="str">
        <f t="shared" si="134"/>
        <v/>
      </c>
      <c r="AA192" s="3">
        <f t="shared" si="134"/>
        <v>7</v>
      </c>
    </row>
    <row r="193" spans="1:27" hidden="1" x14ac:dyDescent="0.3">
      <c r="A193" s="4" t="s">
        <v>33</v>
      </c>
      <c r="B193" s="3" t="s">
        <v>496</v>
      </c>
      <c r="C193" s="3">
        <f t="shared" ref="C193:AA193" si="136">IF(RANK(C97,C$29:C$121,0)&lt;11, RANK(C97,C$29:C$121,0),"" )</f>
        <v>4</v>
      </c>
      <c r="D193" s="3" t="str">
        <f t="shared" si="136"/>
        <v/>
      </c>
      <c r="E193" s="3" t="str">
        <f t="shared" si="136"/>
        <v/>
      </c>
      <c r="F193" s="3" t="str">
        <f t="shared" si="136"/>
        <v/>
      </c>
      <c r="G193" s="3" t="str">
        <f t="shared" si="136"/>
        <v/>
      </c>
      <c r="H193" s="3" t="str">
        <f t="shared" si="136"/>
        <v/>
      </c>
      <c r="I193" s="3" t="str">
        <f t="shared" si="136"/>
        <v/>
      </c>
      <c r="J193" s="3" t="str">
        <f t="shared" si="136"/>
        <v/>
      </c>
      <c r="K193" s="3" t="str">
        <f t="shared" si="136"/>
        <v/>
      </c>
      <c r="L193" s="3" t="str">
        <f t="shared" si="136"/>
        <v/>
      </c>
      <c r="M193" s="3" t="str">
        <f t="shared" si="136"/>
        <v/>
      </c>
      <c r="N193" s="3" t="str">
        <f t="shared" si="136"/>
        <v/>
      </c>
      <c r="O193" s="3" t="str">
        <f t="shared" si="136"/>
        <v/>
      </c>
      <c r="P193" s="3" t="str">
        <f t="shared" si="136"/>
        <v/>
      </c>
      <c r="Q193" s="3" t="str">
        <f t="shared" si="136"/>
        <v/>
      </c>
      <c r="R193" s="3" t="str">
        <f t="shared" si="136"/>
        <v/>
      </c>
      <c r="S193" s="3">
        <f t="shared" si="136"/>
        <v>8</v>
      </c>
      <c r="T193" s="3" t="str">
        <f t="shared" ref="T193" si="137">IF(RANK(T97,T$29:T$121,0)&lt;11, RANK(T97,T$29:T$121,0),"" )</f>
        <v/>
      </c>
      <c r="U193" s="3" t="str">
        <f t="shared" si="136"/>
        <v/>
      </c>
      <c r="V193" s="3" t="str">
        <f t="shared" si="136"/>
        <v/>
      </c>
      <c r="W193" s="3" t="str">
        <f t="shared" si="136"/>
        <v/>
      </c>
      <c r="X193" s="3" t="str">
        <f t="shared" si="136"/>
        <v/>
      </c>
      <c r="Y193" s="3" t="str">
        <f t="shared" si="136"/>
        <v/>
      </c>
      <c r="Z193" s="3" t="str">
        <f t="shared" si="136"/>
        <v/>
      </c>
      <c r="AA193" s="3" t="str">
        <f t="shared" si="136"/>
        <v/>
      </c>
    </row>
    <row r="194" spans="1:27" hidden="1" x14ac:dyDescent="0.3">
      <c r="A194" s="4" t="s">
        <v>33</v>
      </c>
      <c r="B194" s="3" t="s">
        <v>497</v>
      </c>
      <c r="C194" s="3" t="str">
        <f t="shared" ref="C194:AA194" si="138">IF(RANK(C98,C$29:C$121,0)&lt;11, RANK(C98,C$29:C$121,0),"" )</f>
        <v/>
      </c>
      <c r="D194" s="3" t="str">
        <f t="shared" si="138"/>
        <v/>
      </c>
      <c r="E194" s="3" t="str">
        <f t="shared" si="138"/>
        <v/>
      </c>
      <c r="F194" s="3" t="str">
        <f t="shared" si="138"/>
        <v/>
      </c>
      <c r="G194" s="3" t="str">
        <f t="shared" si="138"/>
        <v/>
      </c>
      <c r="H194" s="3" t="str">
        <f t="shared" si="138"/>
        <v/>
      </c>
      <c r="I194" s="3" t="str">
        <f t="shared" si="138"/>
        <v/>
      </c>
      <c r="J194" s="3" t="str">
        <f t="shared" si="138"/>
        <v/>
      </c>
      <c r="K194" s="3" t="str">
        <f t="shared" si="138"/>
        <v/>
      </c>
      <c r="L194" s="3" t="str">
        <f t="shared" si="138"/>
        <v/>
      </c>
      <c r="M194" s="3" t="str">
        <f t="shared" si="138"/>
        <v/>
      </c>
      <c r="N194" s="3" t="str">
        <f t="shared" si="138"/>
        <v/>
      </c>
      <c r="O194" s="3" t="str">
        <f t="shared" si="138"/>
        <v/>
      </c>
      <c r="P194" s="3" t="str">
        <f t="shared" si="138"/>
        <v/>
      </c>
      <c r="Q194" s="3" t="str">
        <f t="shared" si="138"/>
        <v/>
      </c>
      <c r="R194" s="3" t="str">
        <f t="shared" si="138"/>
        <v/>
      </c>
      <c r="S194" s="3" t="str">
        <f t="shared" si="138"/>
        <v/>
      </c>
      <c r="T194" s="3" t="str">
        <f t="shared" ref="T194" si="139">IF(RANK(T98,T$29:T$121,0)&lt;11, RANK(T98,T$29:T$121,0),"" )</f>
        <v/>
      </c>
      <c r="U194" s="3" t="str">
        <f t="shared" si="138"/>
        <v/>
      </c>
      <c r="V194" s="3" t="str">
        <f t="shared" si="138"/>
        <v/>
      </c>
      <c r="W194" s="3" t="str">
        <f t="shared" si="138"/>
        <v/>
      </c>
      <c r="X194" s="3" t="str">
        <f t="shared" si="138"/>
        <v/>
      </c>
      <c r="Y194" s="3" t="str">
        <f t="shared" si="138"/>
        <v/>
      </c>
      <c r="Z194" s="3" t="str">
        <f t="shared" si="138"/>
        <v/>
      </c>
      <c r="AA194" s="3" t="str">
        <f t="shared" si="138"/>
        <v/>
      </c>
    </row>
    <row r="195" spans="1:27" hidden="1" x14ac:dyDescent="0.3">
      <c r="A195" s="4" t="s">
        <v>33</v>
      </c>
      <c r="B195" s="3" t="s">
        <v>498</v>
      </c>
      <c r="C195" s="3" t="str">
        <f t="shared" ref="C195:AA195" si="140">IF(RANK(C99,C$29:C$121,0)&lt;11, RANK(C99,C$29:C$121,0),"" )</f>
        <v/>
      </c>
      <c r="D195" s="3" t="str">
        <f t="shared" si="140"/>
        <v/>
      </c>
      <c r="E195" s="3" t="str">
        <f t="shared" si="140"/>
        <v/>
      </c>
      <c r="F195" s="3" t="str">
        <f t="shared" si="140"/>
        <v/>
      </c>
      <c r="G195" s="3" t="str">
        <f t="shared" si="140"/>
        <v/>
      </c>
      <c r="H195" s="3" t="str">
        <f t="shared" si="140"/>
        <v/>
      </c>
      <c r="I195" s="3" t="str">
        <f t="shared" si="140"/>
        <v/>
      </c>
      <c r="J195" s="3" t="str">
        <f t="shared" si="140"/>
        <v/>
      </c>
      <c r="K195" s="3" t="str">
        <f t="shared" si="140"/>
        <v/>
      </c>
      <c r="L195" s="3" t="str">
        <f t="shared" si="140"/>
        <v/>
      </c>
      <c r="M195" s="3" t="str">
        <f t="shared" si="140"/>
        <v/>
      </c>
      <c r="N195" s="3" t="str">
        <f t="shared" si="140"/>
        <v/>
      </c>
      <c r="O195" s="3" t="str">
        <f t="shared" si="140"/>
        <v/>
      </c>
      <c r="P195" s="3" t="str">
        <f t="shared" si="140"/>
        <v/>
      </c>
      <c r="Q195" s="3" t="str">
        <f t="shared" si="140"/>
        <v/>
      </c>
      <c r="R195" s="3" t="str">
        <f t="shared" si="140"/>
        <v/>
      </c>
      <c r="S195" s="3" t="str">
        <f t="shared" si="140"/>
        <v/>
      </c>
      <c r="T195" s="3" t="str">
        <f t="shared" ref="T195" si="141">IF(RANK(T99,T$29:T$121,0)&lt;11, RANK(T99,T$29:T$121,0),"" )</f>
        <v/>
      </c>
      <c r="U195" s="3" t="str">
        <f t="shared" si="140"/>
        <v/>
      </c>
      <c r="V195" s="3" t="str">
        <f t="shared" si="140"/>
        <v/>
      </c>
      <c r="W195" s="3" t="str">
        <f t="shared" si="140"/>
        <v/>
      </c>
      <c r="X195" s="3" t="str">
        <f t="shared" si="140"/>
        <v/>
      </c>
      <c r="Y195" s="3">
        <f t="shared" si="140"/>
        <v>10</v>
      </c>
      <c r="Z195" s="3">
        <f t="shared" si="140"/>
        <v>10</v>
      </c>
      <c r="AA195" s="3" t="str">
        <f t="shared" si="140"/>
        <v/>
      </c>
    </row>
    <row r="196" spans="1:27" hidden="1" x14ac:dyDescent="0.3">
      <c r="A196" s="4" t="s">
        <v>33</v>
      </c>
      <c r="B196" s="3" t="s">
        <v>22</v>
      </c>
      <c r="C196" s="3" t="str">
        <f t="shared" ref="C196:AA196" si="142">IF(RANK(C100,C$29:C$121,0)&lt;11, RANK(C100,C$29:C$121,0),"" )</f>
        <v/>
      </c>
      <c r="D196" s="3" t="str">
        <f t="shared" si="142"/>
        <v/>
      </c>
      <c r="E196" s="3" t="str">
        <f t="shared" si="142"/>
        <v/>
      </c>
      <c r="F196" s="3" t="str">
        <f t="shared" si="142"/>
        <v/>
      </c>
      <c r="G196" s="3" t="str">
        <f t="shared" si="142"/>
        <v/>
      </c>
      <c r="H196" s="3">
        <f t="shared" si="142"/>
        <v>3</v>
      </c>
      <c r="I196" s="3" t="str">
        <f t="shared" si="142"/>
        <v/>
      </c>
      <c r="J196" s="3" t="str">
        <f t="shared" si="142"/>
        <v/>
      </c>
      <c r="K196" s="3" t="str">
        <f t="shared" si="142"/>
        <v/>
      </c>
      <c r="L196" s="3" t="str">
        <f t="shared" si="142"/>
        <v/>
      </c>
      <c r="M196" s="3" t="str">
        <f t="shared" si="142"/>
        <v/>
      </c>
      <c r="N196" s="3" t="str">
        <f t="shared" si="142"/>
        <v/>
      </c>
      <c r="O196" s="3" t="str">
        <f t="shared" si="142"/>
        <v/>
      </c>
      <c r="P196" s="3" t="str">
        <f t="shared" si="142"/>
        <v/>
      </c>
      <c r="Q196" s="3" t="str">
        <f t="shared" si="142"/>
        <v/>
      </c>
      <c r="R196" s="3" t="str">
        <f t="shared" si="142"/>
        <v/>
      </c>
      <c r="S196" s="3">
        <f t="shared" si="142"/>
        <v>6</v>
      </c>
      <c r="T196" s="3" t="str">
        <f t="shared" ref="T196" si="143">IF(RANK(T100,T$29:T$121,0)&lt;11, RANK(T100,T$29:T$121,0),"" )</f>
        <v/>
      </c>
      <c r="U196" s="3" t="str">
        <f t="shared" si="142"/>
        <v/>
      </c>
      <c r="V196" s="3" t="str">
        <f t="shared" si="142"/>
        <v/>
      </c>
      <c r="W196" s="3" t="str">
        <f t="shared" si="142"/>
        <v/>
      </c>
      <c r="X196" s="3" t="str">
        <f t="shared" si="142"/>
        <v/>
      </c>
      <c r="Y196" s="3" t="str">
        <f t="shared" si="142"/>
        <v/>
      </c>
      <c r="Z196" s="3" t="str">
        <f t="shared" si="142"/>
        <v/>
      </c>
      <c r="AA196" s="3" t="str">
        <f t="shared" si="142"/>
        <v/>
      </c>
    </row>
    <row r="197" spans="1:27" hidden="1" x14ac:dyDescent="0.3">
      <c r="A197" s="4" t="s">
        <v>33</v>
      </c>
      <c r="B197" s="3" t="s">
        <v>20</v>
      </c>
      <c r="C197" s="3" t="str">
        <f t="shared" ref="C197:AA197" si="144">IF(RANK(C101,C$29:C$121,0)&lt;11, RANK(C101,C$29:C$121,0),"" )</f>
        <v/>
      </c>
      <c r="D197" s="3" t="str">
        <f t="shared" si="144"/>
        <v/>
      </c>
      <c r="E197" s="3" t="str">
        <f t="shared" si="144"/>
        <v/>
      </c>
      <c r="F197" s="3" t="str">
        <f t="shared" si="144"/>
        <v/>
      </c>
      <c r="G197" s="3" t="str">
        <f t="shared" si="144"/>
        <v/>
      </c>
      <c r="H197" s="3" t="str">
        <f t="shared" si="144"/>
        <v/>
      </c>
      <c r="I197" s="3" t="str">
        <f t="shared" si="144"/>
        <v/>
      </c>
      <c r="J197" s="3" t="str">
        <f t="shared" si="144"/>
        <v/>
      </c>
      <c r="K197" s="3" t="str">
        <f t="shared" si="144"/>
        <v/>
      </c>
      <c r="L197" s="3" t="str">
        <f t="shared" si="144"/>
        <v/>
      </c>
      <c r="M197" s="3" t="str">
        <f t="shared" si="144"/>
        <v/>
      </c>
      <c r="N197" s="3" t="str">
        <f t="shared" si="144"/>
        <v/>
      </c>
      <c r="O197" s="3" t="str">
        <f t="shared" si="144"/>
        <v/>
      </c>
      <c r="P197" s="3" t="str">
        <f t="shared" si="144"/>
        <v/>
      </c>
      <c r="Q197" s="3" t="str">
        <f t="shared" si="144"/>
        <v/>
      </c>
      <c r="R197" s="3">
        <f t="shared" si="144"/>
        <v>1</v>
      </c>
      <c r="S197" s="3" t="str">
        <f t="shared" si="144"/>
        <v/>
      </c>
      <c r="T197" s="3" t="str">
        <f t="shared" ref="T197" si="145">IF(RANK(T101,T$29:T$121,0)&lt;11, RANK(T101,T$29:T$121,0),"" )</f>
        <v/>
      </c>
      <c r="U197" s="3" t="str">
        <f t="shared" si="144"/>
        <v/>
      </c>
      <c r="V197" s="3" t="str">
        <f t="shared" si="144"/>
        <v/>
      </c>
      <c r="W197" s="3">
        <f t="shared" si="144"/>
        <v>10</v>
      </c>
      <c r="X197" s="3" t="str">
        <f t="shared" si="144"/>
        <v/>
      </c>
      <c r="Y197" s="3" t="str">
        <f t="shared" si="144"/>
        <v/>
      </c>
      <c r="Z197" s="3" t="str">
        <f t="shared" si="144"/>
        <v/>
      </c>
      <c r="AA197" s="3" t="str">
        <f t="shared" si="144"/>
        <v/>
      </c>
    </row>
    <row r="198" spans="1:27" hidden="1" x14ac:dyDescent="0.3">
      <c r="A198" s="4" t="s">
        <v>33</v>
      </c>
      <c r="B198" s="3" t="s">
        <v>64</v>
      </c>
      <c r="C198" s="3" t="str">
        <f t="shared" ref="C198:AA198" si="146">IF(RANK(C102,C$29:C$121,0)&lt;11, RANK(C102,C$29:C$121,0),"" )</f>
        <v/>
      </c>
      <c r="D198" s="3" t="str">
        <f t="shared" si="146"/>
        <v/>
      </c>
      <c r="E198" s="3" t="str">
        <f t="shared" si="146"/>
        <v/>
      </c>
      <c r="F198" s="3" t="str">
        <f t="shared" si="146"/>
        <v/>
      </c>
      <c r="G198" s="3" t="str">
        <f t="shared" si="146"/>
        <v/>
      </c>
      <c r="H198" s="3" t="str">
        <f t="shared" si="146"/>
        <v/>
      </c>
      <c r="I198" s="3" t="str">
        <f t="shared" si="146"/>
        <v/>
      </c>
      <c r="J198" s="3" t="str">
        <f t="shared" si="146"/>
        <v/>
      </c>
      <c r="K198" s="3" t="str">
        <f t="shared" si="146"/>
        <v/>
      </c>
      <c r="L198" s="3" t="str">
        <f t="shared" si="146"/>
        <v/>
      </c>
      <c r="M198" s="3" t="str">
        <f t="shared" si="146"/>
        <v/>
      </c>
      <c r="N198" s="3" t="str">
        <f t="shared" si="146"/>
        <v/>
      </c>
      <c r="O198" s="3" t="str">
        <f t="shared" si="146"/>
        <v/>
      </c>
      <c r="P198" s="3" t="str">
        <f t="shared" si="146"/>
        <v/>
      </c>
      <c r="Q198" s="3" t="str">
        <f t="shared" si="146"/>
        <v/>
      </c>
      <c r="R198" s="3" t="str">
        <f t="shared" si="146"/>
        <v/>
      </c>
      <c r="S198" s="3" t="str">
        <f t="shared" si="146"/>
        <v/>
      </c>
      <c r="T198" s="3" t="str">
        <f t="shared" ref="T198" si="147">IF(RANK(T102,T$29:T$121,0)&lt;11, RANK(T102,T$29:T$121,0),"" )</f>
        <v/>
      </c>
      <c r="U198" s="3" t="str">
        <f t="shared" si="146"/>
        <v/>
      </c>
      <c r="V198" s="3" t="str">
        <f t="shared" si="146"/>
        <v/>
      </c>
      <c r="W198" s="3">
        <f t="shared" si="146"/>
        <v>2</v>
      </c>
      <c r="X198" s="3" t="str">
        <f t="shared" si="146"/>
        <v/>
      </c>
      <c r="Y198" s="3" t="str">
        <f t="shared" si="146"/>
        <v/>
      </c>
      <c r="Z198" s="3" t="str">
        <f t="shared" si="146"/>
        <v/>
      </c>
      <c r="AA198" s="3" t="str">
        <f t="shared" si="146"/>
        <v/>
      </c>
    </row>
    <row r="199" spans="1:27" hidden="1" x14ac:dyDescent="0.3">
      <c r="A199" s="4" t="s">
        <v>33</v>
      </c>
      <c r="B199" s="3" t="s">
        <v>499</v>
      </c>
      <c r="C199" s="3" t="str">
        <f t="shared" ref="C199:AA199" si="148">IF(RANK(C103,C$29:C$121,0)&lt;11, RANK(C103,C$29:C$121,0),"" )</f>
        <v/>
      </c>
      <c r="D199" s="3">
        <f t="shared" si="148"/>
        <v>9</v>
      </c>
      <c r="E199" s="3" t="str">
        <f t="shared" si="148"/>
        <v/>
      </c>
      <c r="F199" s="3" t="str">
        <f t="shared" si="148"/>
        <v/>
      </c>
      <c r="G199" s="3" t="str">
        <f t="shared" si="148"/>
        <v/>
      </c>
      <c r="H199" s="3">
        <f t="shared" si="148"/>
        <v>7</v>
      </c>
      <c r="I199" s="3" t="str">
        <f t="shared" si="148"/>
        <v/>
      </c>
      <c r="J199" s="3" t="str">
        <f t="shared" si="148"/>
        <v/>
      </c>
      <c r="K199" s="3" t="str">
        <f t="shared" si="148"/>
        <v/>
      </c>
      <c r="L199" s="3" t="str">
        <f t="shared" si="148"/>
        <v/>
      </c>
      <c r="M199" s="3" t="str">
        <f t="shared" si="148"/>
        <v/>
      </c>
      <c r="N199" s="3" t="str">
        <f t="shared" si="148"/>
        <v/>
      </c>
      <c r="O199" s="3" t="str">
        <f t="shared" si="148"/>
        <v/>
      </c>
      <c r="P199" s="3">
        <f t="shared" si="148"/>
        <v>9</v>
      </c>
      <c r="Q199" s="3" t="str">
        <f t="shared" si="148"/>
        <v/>
      </c>
      <c r="R199" s="3" t="str">
        <f t="shared" si="148"/>
        <v/>
      </c>
      <c r="S199" s="3" t="str">
        <f t="shared" si="148"/>
        <v/>
      </c>
      <c r="T199" s="3" t="str">
        <f t="shared" ref="T199" si="149">IF(RANK(T103,T$29:T$121,0)&lt;11, RANK(T103,T$29:T$121,0),"" )</f>
        <v/>
      </c>
      <c r="U199" s="3" t="str">
        <f t="shared" si="148"/>
        <v/>
      </c>
      <c r="V199" s="3" t="str">
        <f t="shared" si="148"/>
        <v/>
      </c>
      <c r="W199" s="3" t="str">
        <f t="shared" si="148"/>
        <v/>
      </c>
      <c r="X199" s="3" t="str">
        <f t="shared" si="148"/>
        <v/>
      </c>
      <c r="Y199" s="3">
        <f t="shared" si="148"/>
        <v>7</v>
      </c>
      <c r="Z199" s="3" t="str">
        <f t="shared" si="148"/>
        <v/>
      </c>
      <c r="AA199" s="3" t="str">
        <f t="shared" si="148"/>
        <v/>
      </c>
    </row>
    <row r="200" spans="1:27" hidden="1" x14ac:dyDescent="0.3">
      <c r="A200" s="4" t="s">
        <v>33</v>
      </c>
      <c r="B200" s="3" t="s">
        <v>500</v>
      </c>
      <c r="C200" s="3" t="str">
        <f t="shared" ref="C200:AA200" si="150">IF(RANK(C104,C$29:C$121,0)&lt;11, RANK(C104,C$29:C$121,0),"" )</f>
        <v/>
      </c>
      <c r="D200" s="3" t="str">
        <f t="shared" si="150"/>
        <v/>
      </c>
      <c r="E200" s="3">
        <f t="shared" si="150"/>
        <v>9</v>
      </c>
      <c r="F200" s="3" t="str">
        <f t="shared" si="150"/>
        <v/>
      </c>
      <c r="G200" s="3" t="str">
        <f t="shared" si="150"/>
        <v/>
      </c>
      <c r="H200" s="3" t="str">
        <f t="shared" si="150"/>
        <v/>
      </c>
      <c r="I200" s="3" t="str">
        <f t="shared" si="150"/>
        <v/>
      </c>
      <c r="J200" s="3" t="str">
        <f t="shared" si="150"/>
        <v/>
      </c>
      <c r="K200" s="3" t="str">
        <f t="shared" si="150"/>
        <v/>
      </c>
      <c r="L200" s="3">
        <f t="shared" si="150"/>
        <v>9</v>
      </c>
      <c r="M200" s="3" t="str">
        <f t="shared" si="150"/>
        <v/>
      </c>
      <c r="N200" s="3" t="str">
        <f t="shared" si="150"/>
        <v/>
      </c>
      <c r="O200" s="3">
        <f t="shared" si="150"/>
        <v>7</v>
      </c>
      <c r="P200" s="3" t="str">
        <f t="shared" si="150"/>
        <v/>
      </c>
      <c r="Q200" s="3" t="str">
        <f t="shared" si="150"/>
        <v/>
      </c>
      <c r="R200" s="3" t="str">
        <f t="shared" si="150"/>
        <v/>
      </c>
      <c r="S200" s="3" t="str">
        <f t="shared" si="150"/>
        <v/>
      </c>
      <c r="T200" s="3">
        <f t="shared" ref="T200" si="151">IF(RANK(T104,T$29:T$121,0)&lt;11, RANK(T104,T$29:T$121,0),"" )</f>
        <v>5</v>
      </c>
      <c r="U200" s="3">
        <f t="shared" si="150"/>
        <v>5</v>
      </c>
      <c r="V200" s="3" t="str">
        <f t="shared" si="150"/>
        <v/>
      </c>
      <c r="W200" s="3" t="str">
        <f t="shared" si="150"/>
        <v/>
      </c>
      <c r="X200" s="3">
        <f t="shared" si="150"/>
        <v>4</v>
      </c>
      <c r="Y200" s="3" t="str">
        <f t="shared" si="150"/>
        <v/>
      </c>
      <c r="Z200" s="3" t="str">
        <f t="shared" si="150"/>
        <v/>
      </c>
      <c r="AA200" s="3" t="str">
        <f t="shared" si="150"/>
        <v/>
      </c>
    </row>
    <row r="201" spans="1:27" hidden="1" x14ac:dyDescent="0.3">
      <c r="A201" s="4" t="s">
        <v>33</v>
      </c>
      <c r="B201" s="3" t="s">
        <v>501</v>
      </c>
      <c r="C201" s="3" t="str">
        <f t="shared" ref="C201:AA201" si="152">IF(RANK(C105,C$29:C$121,0)&lt;11, RANK(C105,C$29:C$121,0),"" )</f>
        <v/>
      </c>
      <c r="D201" s="3" t="str">
        <f t="shared" si="152"/>
        <v/>
      </c>
      <c r="E201" s="3" t="str">
        <f t="shared" si="152"/>
        <v/>
      </c>
      <c r="F201" s="3" t="str">
        <f t="shared" si="152"/>
        <v/>
      </c>
      <c r="G201" s="3" t="str">
        <f t="shared" si="152"/>
        <v/>
      </c>
      <c r="H201" s="3" t="str">
        <f t="shared" si="152"/>
        <v/>
      </c>
      <c r="I201" s="3" t="str">
        <f t="shared" si="152"/>
        <v/>
      </c>
      <c r="J201" s="3" t="str">
        <f t="shared" si="152"/>
        <v/>
      </c>
      <c r="K201" s="3" t="str">
        <f t="shared" si="152"/>
        <v/>
      </c>
      <c r="L201" s="3" t="str">
        <f t="shared" si="152"/>
        <v/>
      </c>
      <c r="M201" s="3" t="str">
        <f t="shared" si="152"/>
        <v/>
      </c>
      <c r="N201" s="3" t="str">
        <f t="shared" si="152"/>
        <v/>
      </c>
      <c r="O201" s="3" t="str">
        <f t="shared" si="152"/>
        <v/>
      </c>
      <c r="P201" s="3" t="str">
        <f t="shared" si="152"/>
        <v/>
      </c>
      <c r="Q201" s="3" t="str">
        <f t="shared" si="152"/>
        <v/>
      </c>
      <c r="R201" s="3" t="str">
        <f t="shared" si="152"/>
        <v/>
      </c>
      <c r="S201" s="3" t="str">
        <f t="shared" si="152"/>
        <v/>
      </c>
      <c r="T201" s="3" t="str">
        <f t="shared" ref="T201" si="153">IF(RANK(T105,T$29:T$121,0)&lt;11, RANK(T105,T$29:T$121,0),"" )</f>
        <v/>
      </c>
      <c r="U201" s="3" t="str">
        <f t="shared" si="152"/>
        <v/>
      </c>
      <c r="V201" s="3" t="str">
        <f t="shared" si="152"/>
        <v/>
      </c>
      <c r="W201" s="3" t="str">
        <f t="shared" si="152"/>
        <v/>
      </c>
      <c r="X201" s="3" t="str">
        <f t="shared" si="152"/>
        <v/>
      </c>
      <c r="Y201" s="3" t="str">
        <f t="shared" si="152"/>
        <v/>
      </c>
      <c r="Z201" s="3" t="str">
        <f t="shared" si="152"/>
        <v/>
      </c>
      <c r="AA201" s="3" t="str">
        <f t="shared" si="152"/>
        <v/>
      </c>
    </row>
    <row r="202" spans="1:27" hidden="1" x14ac:dyDescent="0.3">
      <c r="A202" s="4" t="s">
        <v>33</v>
      </c>
      <c r="B202" s="3" t="s">
        <v>502</v>
      </c>
      <c r="C202" s="3" t="str">
        <f t="shared" ref="C202:AA202" si="154">IF(RANK(C106,C$29:C$121,0)&lt;11, RANK(C106,C$29:C$121,0),"" )</f>
        <v/>
      </c>
      <c r="D202" s="3">
        <f t="shared" si="154"/>
        <v>7</v>
      </c>
      <c r="E202" s="3">
        <f t="shared" si="154"/>
        <v>5</v>
      </c>
      <c r="F202" s="3" t="str">
        <f t="shared" si="154"/>
        <v/>
      </c>
      <c r="G202" s="3" t="str">
        <f t="shared" si="154"/>
        <v/>
      </c>
      <c r="H202" s="3" t="str">
        <f t="shared" si="154"/>
        <v/>
      </c>
      <c r="I202" s="3" t="str">
        <f t="shared" si="154"/>
        <v/>
      </c>
      <c r="J202" s="3" t="str">
        <f t="shared" si="154"/>
        <v/>
      </c>
      <c r="K202" s="3" t="str">
        <f t="shared" si="154"/>
        <v/>
      </c>
      <c r="L202" s="3" t="str">
        <f t="shared" si="154"/>
        <v/>
      </c>
      <c r="M202" s="3" t="str">
        <f t="shared" si="154"/>
        <v/>
      </c>
      <c r="N202" s="3" t="str">
        <f t="shared" si="154"/>
        <v/>
      </c>
      <c r="O202" s="3" t="str">
        <f t="shared" si="154"/>
        <v/>
      </c>
      <c r="P202" s="3" t="str">
        <f t="shared" si="154"/>
        <v/>
      </c>
      <c r="Q202" s="3" t="str">
        <f t="shared" si="154"/>
        <v/>
      </c>
      <c r="R202" s="3" t="str">
        <f t="shared" si="154"/>
        <v/>
      </c>
      <c r="S202" s="3" t="str">
        <f t="shared" si="154"/>
        <v/>
      </c>
      <c r="T202" s="3">
        <f t="shared" ref="T202" si="155">IF(RANK(T106,T$29:T$121,0)&lt;11, RANK(T106,T$29:T$121,0),"" )</f>
        <v>7</v>
      </c>
      <c r="U202" s="3">
        <f t="shared" si="154"/>
        <v>6</v>
      </c>
      <c r="V202" s="3">
        <f t="shared" si="154"/>
        <v>8</v>
      </c>
      <c r="W202" s="3" t="str">
        <f t="shared" si="154"/>
        <v/>
      </c>
      <c r="X202" s="3">
        <f t="shared" si="154"/>
        <v>7</v>
      </c>
      <c r="Y202" s="3" t="str">
        <f t="shared" si="154"/>
        <v/>
      </c>
      <c r="Z202" s="3" t="str">
        <f t="shared" si="154"/>
        <v/>
      </c>
      <c r="AA202" s="3" t="str">
        <f t="shared" si="154"/>
        <v/>
      </c>
    </row>
    <row r="203" spans="1:27" hidden="1" x14ac:dyDescent="0.3">
      <c r="A203" s="4" t="s">
        <v>33</v>
      </c>
      <c r="B203" s="3" t="s">
        <v>503</v>
      </c>
      <c r="C203" s="3" t="str">
        <f t="shared" ref="C203:AA203" si="156">IF(RANK(C107,C$29:C$121,0)&lt;11, RANK(C107,C$29:C$121,0),"" )</f>
        <v/>
      </c>
      <c r="D203" s="3" t="str">
        <f t="shared" si="156"/>
        <v/>
      </c>
      <c r="E203" s="3" t="str">
        <f t="shared" si="156"/>
        <v/>
      </c>
      <c r="F203" s="3" t="str">
        <f t="shared" si="156"/>
        <v/>
      </c>
      <c r="G203" s="3">
        <f t="shared" si="156"/>
        <v>8</v>
      </c>
      <c r="H203" s="3" t="str">
        <f t="shared" si="156"/>
        <v/>
      </c>
      <c r="I203" s="3" t="str">
        <f t="shared" si="156"/>
        <v/>
      </c>
      <c r="J203" s="3" t="str">
        <f t="shared" si="156"/>
        <v/>
      </c>
      <c r="K203" s="3" t="str">
        <f t="shared" si="156"/>
        <v/>
      </c>
      <c r="L203" s="3" t="str">
        <f t="shared" si="156"/>
        <v/>
      </c>
      <c r="M203" s="3" t="str">
        <f t="shared" si="156"/>
        <v/>
      </c>
      <c r="N203" s="3" t="str">
        <f t="shared" si="156"/>
        <v/>
      </c>
      <c r="O203" s="3" t="str">
        <f t="shared" si="156"/>
        <v/>
      </c>
      <c r="P203" s="3" t="str">
        <f t="shared" si="156"/>
        <v/>
      </c>
      <c r="Q203" s="3" t="str">
        <f t="shared" si="156"/>
        <v/>
      </c>
      <c r="R203" s="3" t="str">
        <f t="shared" si="156"/>
        <v/>
      </c>
      <c r="S203" s="3" t="str">
        <f t="shared" si="156"/>
        <v/>
      </c>
      <c r="T203" s="3" t="str">
        <f t="shared" ref="T203" si="157">IF(RANK(T107,T$29:T$121,0)&lt;11, RANK(T107,T$29:T$121,0),"" )</f>
        <v/>
      </c>
      <c r="U203" s="3" t="str">
        <f t="shared" si="156"/>
        <v/>
      </c>
      <c r="V203" s="3" t="str">
        <f t="shared" si="156"/>
        <v/>
      </c>
      <c r="W203" s="3" t="str">
        <f t="shared" si="156"/>
        <v/>
      </c>
      <c r="X203" s="3" t="str">
        <f t="shared" si="156"/>
        <v/>
      </c>
      <c r="Y203" s="3" t="str">
        <f t="shared" si="156"/>
        <v/>
      </c>
      <c r="Z203" s="3" t="str">
        <f t="shared" si="156"/>
        <v/>
      </c>
      <c r="AA203" s="3" t="str">
        <f t="shared" si="156"/>
        <v/>
      </c>
    </row>
    <row r="204" spans="1:27" hidden="1" x14ac:dyDescent="0.3">
      <c r="A204" s="4" t="s">
        <v>33</v>
      </c>
      <c r="B204" s="3" t="s">
        <v>504</v>
      </c>
      <c r="C204" s="3" t="str">
        <f t="shared" ref="C204:AA204" si="158">IF(RANK(C108,C$29:C$121,0)&lt;11, RANK(C108,C$29:C$121,0),"" )</f>
        <v/>
      </c>
      <c r="D204" s="3" t="str">
        <f t="shared" si="158"/>
        <v/>
      </c>
      <c r="E204" s="3" t="str">
        <f t="shared" si="158"/>
        <v/>
      </c>
      <c r="F204" s="3" t="str">
        <f t="shared" si="158"/>
        <v/>
      </c>
      <c r="G204" s="3" t="str">
        <f t="shared" si="158"/>
        <v/>
      </c>
      <c r="H204" s="3" t="str">
        <f t="shared" si="158"/>
        <v/>
      </c>
      <c r="I204" s="3" t="str">
        <f t="shared" si="158"/>
        <v/>
      </c>
      <c r="J204" s="3">
        <f t="shared" si="158"/>
        <v>6</v>
      </c>
      <c r="K204" s="3" t="str">
        <f t="shared" si="158"/>
        <v/>
      </c>
      <c r="L204" s="3" t="str">
        <f t="shared" si="158"/>
        <v/>
      </c>
      <c r="M204" s="3" t="str">
        <f t="shared" si="158"/>
        <v/>
      </c>
      <c r="N204" s="3" t="str">
        <f t="shared" si="158"/>
        <v/>
      </c>
      <c r="O204" s="3" t="str">
        <f t="shared" si="158"/>
        <v/>
      </c>
      <c r="P204" s="3">
        <f t="shared" si="158"/>
        <v>7</v>
      </c>
      <c r="Q204" s="3">
        <f t="shared" si="158"/>
        <v>7</v>
      </c>
      <c r="R204" s="3" t="str">
        <f t="shared" si="158"/>
        <v/>
      </c>
      <c r="S204" s="3" t="str">
        <f t="shared" si="158"/>
        <v/>
      </c>
      <c r="T204" s="3" t="str">
        <f t="shared" ref="T204" si="159">IF(RANK(T108,T$29:T$121,0)&lt;11, RANK(T108,T$29:T$121,0),"" )</f>
        <v/>
      </c>
      <c r="U204" s="3" t="str">
        <f t="shared" si="158"/>
        <v/>
      </c>
      <c r="V204" s="3" t="str">
        <f t="shared" si="158"/>
        <v/>
      </c>
      <c r="W204" s="3" t="str">
        <f t="shared" si="158"/>
        <v/>
      </c>
      <c r="X204" s="3" t="str">
        <f t="shared" si="158"/>
        <v/>
      </c>
      <c r="Y204" s="3" t="str">
        <f t="shared" si="158"/>
        <v/>
      </c>
      <c r="Z204" s="3" t="str">
        <f t="shared" si="158"/>
        <v/>
      </c>
      <c r="AA204" s="3" t="str">
        <f t="shared" si="158"/>
        <v/>
      </c>
    </row>
    <row r="205" spans="1:27" hidden="1" x14ac:dyDescent="0.3">
      <c r="A205" s="4" t="s">
        <v>33</v>
      </c>
      <c r="B205" s="3" t="s">
        <v>505</v>
      </c>
      <c r="C205" s="3" t="str">
        <f t="shared" ref="C205:AA205" si="160">IF(RANK(C109,C$29:C$121,0)&lt;11, RANK(C109,C$29:C$121,0),"" )</f>
        <v/>
      </c>
      <c r="D205" s="3" t="str">
        <f t="shared" si="160"/>
        <v/>
      </c>
      <c r="E205" s="3" t="str">
        <f t="shared" si="160"/>
        <v/>
      </c>
      <c r="F205" s="3" t="str">
        <f t="shared" si="160"/>
        <v/>
      </c>
      <c r="G205" s="3">
        <f t="shared" si="160"/>
        <v>2</v>
      </c>
      <c r="H205" s="3" t="str">
        <f t="shared" si="160"/>
        <v/>
      </c>
      <c r="I205" s="3" t="str">
        <f t="shared" si="160"/>
        <v/>
      </c>
      <c r="J205" s="3" t="str">
        <f t="shared" si="160"/>
        <v/>
      </c>
      <c r="K205" s="3" t="str">
        <f t="shared" si="160"/>
        <v/>
      </c>
      <c r="L205" s="3" t="str">
        <f t="shared" si="160"/>
        <v/>
      </c>
      <c r="M205" s="3" t="str">
        <f t="shared" si="160"/>
        <v/>
      </c>
      <c r="N205" s="3">
        <f t="shared" si="160"/>
        <v>5</v>
      </c>
      <c r="O205" s="3" t="str">
        <f t="shared" si="160"/>
        <v/>
      </c>
      <c r="P205" s="3" t="str">
        <f t="shared" si="160"/>
        <v/>
      </c>
      <c r="Q205" s="3" t="str">
        <f t="shared" si="160"/>
        <v/>
      </c>
      <c r="R205" s="3" t="str">
        <f t="shared" si="160"/>
        <v/>
      </c>
      <c r="S205" s="3" t="str">
        <f t="shared" si="160"/>
        <v/>
      </c>
      <c r="T205" s="3" t="str">
        <f t="shared" ref="T205" si="161">IF(RANK(T109,T$29:T$121,0)&lt;11, RANK(T109,T$29:T$121,0),"" )</f>
        <v/>
      </c>
      <c r="U205" s="3" t="str">
        <f t="shared" si="160"/>
        <v/>
      </c>
      <c r="V205" s="3" t="str">
        <f t="shared" si="160"/>
        <v/>
      </c>
      <c r="W205" s="3" t="str">
        <f t="shared" si="160"/>
        <v/>
      </c>
      <c r="X205" s="3" t="str">
        <f t="shared" si="160"/>
        <v/>
      </c>
      <c r="Y205" s="3" t="str">
        <f t="shared" si="160"/>
        <v/>
      </c>
      <c r="Z205" s="3" t="str">
        <f t="shared" si="160"/>
        <v/>
      </c>
      <c r="AA205" s="3">
        <f t="shared" si="160"/>
        <v>4</v>
      </c>
    </row>
    <row r="206" spans="1:27" hidden="1" x14ac:dyDescent="0.3">
      <c r="A206" s="4" t="s">
        <v>33</v>
      </c>
      <c r="B206" s="3" t="s">
        <v>506</v>
      </c>
      <c r="C206" s="3" t="str">
        <f t="shared" ref="C206:AA206" si="162">IF(RANK(C110,C$29:C$121,0)&lt;11, RANK(C110,C$29:C$121,0),"" )</f>
        <v/>
      </c>
      <c r="D206" s="3" t="str">
        <f t="shared" si="162"/>
        <v/>
      </c>
      <c r="E206" s="3" t="str">
        <f t="shared" si="162"/>
        <v/>
      </c>
      <c r="F206" s="3" t="str">
        <f t="shared" si="162"/>
        <v/>
      </c>
      <c r="G206" s="3" t="str">
        <f t="shared" si="162"/>
        <v/>
      </c>
      <c r="H206" s="3" t="str">
        <f t="shared" si="162"/>
        <v/>
      </c>
      <c r="I206" s="3" t="str">
        <f t="shared" si="162"/>
        <v/>
      </c>
      <c r="J206" s="3" t="str">
        <f t="shared" si="162"/>
        <v/>
      </c>
      <c r="K206" s="3" t="str">
        <f t="shared" si="162"/>
        <v/>
      </c>
      <c r="L206" s="3">
        <f t="shared" si="162"/>
        <v>5</v>
      </c>
      <c r="M206" s="3" t="str">
        <f t="shared" si="162"/>
        <v/>
      </c>
      <c r="N206" s="3" t="str">
        <f t="shared" si="162"/>
        <v/>
      </c>
      <c r="O206" s="3" t="str">
        <f t="shared" si="162"/>
        <v/>
      </c>
      <c r="P206" s="3" t="str">
        <f t="shared" si="162"/>
        <v/>
      </c>
      <c r="Q206" s="3" t="str">
        <f t="shared" si="162"/>
        <v/>
      </c>
      <c r="R206" s="3" t="str">
        <f t="shared" si="162"/>
        <v/>
      </c>
      <c r="S206" s="3" t="str">
        <f t="shared" si="162"/>
        <v/>
      </c>
      <c r="T206" s="3" t="str">
        <f t="shared" ref="T206" si="163">IF(RANK(T110,T$29:T$121,0)&lt;11, RANK(T110,T$29:T$121,0),"" )</f>
        <v/>
      </c>
      <c r="U206" s="3" t="str">
        <f t="shared" si="162"/>
        <v/>
      </c>
      <c r="V206" s="3" t="str">
        <f t="shared" si="162"/>
        <v/>
      </c>
      <c r="W206" s="3" t="str">
        <f t="shared" si="162"/>
        <v/>
      </c>
      <c r="X206" s="3" t="str">
        <f t="shared" si="162"/>
        <v/>
      </c>
      <c r="Y206" s="3" t="str">
        <f t="shared" si="162"/>
        <v/>
      </c>
      <c r="Z206" s="3" t="str">
        <f t="shared" si="162"/>
        <v/>
      </c>
      <c r="AA206" s="3">
        <f t="shared" si="162"/>
        <v>6</v>
      </c>
    </row>
    <row r="207" spans="1:27" hidden="1" x14ac:dyDescent="0.3">
      <c r="A207" s="4" t="s">
        <v>33</v>
      </c>
      <c r="B207" s="3" t="s">
        <v>507</v>
      </c>
      <c r="C207" s="3" t="str">
        <f t="shared" ref="C207:AA207" si="164">IF(RANK(C111,C$29:C$121,0)&lt;11, RANK(C111,C$29:C$121,0),"" )</f>
        <v/>
      </c>
      <c r="D207" s="3" t="str">
        <f t="shared" si="164"/>
        <v/>
      </c>
      <c r="E207" s="3">
        <f t="shared" si="164"/>
        <v>8</v>
      </c>
      <c r="F207" s="3" t="str">
        <f t="shared" si="164"/>
        <v/>
      </c>
      <c r="G207" s="3" t="str">
        <f t="shared" si="164"/>
        <v/>
      </c>
      <c r="H207" s="3" t="str">
        <f t="shared" si="164"/>
        <v/>
      </c>
      <c r="I207" s="3" t="str">
        <f t="shared" si="164"/>
        <v/>
      </c>
      <c r="J207" s="3" t="str">
        <f t="shared" si="164"/>
        <v/>
      </c>
      <c r="K207" s="3">
        <f t="shared" si="164"/>
        <v>9</v>
      </c>
      <c r="L207" s="3" t="str">
        <f t="shared" si="164"/>
        <v/>
      </c>
      <c r="M207" s="3" t="str">
        <f t="shared" si="164"/>
        <v/>
      </c>
      <c r="N207" s="3" t="str">
        <f t="shared" si="164"/>
        <v/>
      </c>
      <c r="O207" s="3" t="str">
        <f t="shared" si="164"/>
        <v/>
      </c>
      <c r="P207" s="3" t="str">
        <f t="shared" si="164"/>
        <v/>
      </c>
      <c r="Q207" s="3">
        <f t="shared" si="164"/>
        <v>8</v>
      </c>
      <c r="R207" s="3" t="str">
        <f t="shared" si="164"/>
        <v/>
      </c>
      <c r="S207" s="3" t="str">
        <f t="shared" si="164"/>
        <v/>
      </c>
      <c r="T207" s="3" t="str">
        <f t="shared" ref="T207" si="165">IF(RANK(T111,T$29:T$121,0)&lt;11, RANK(T111,T$29:T$121,0),"" )</f>
        <v/>
      </c>
      <c r="U207" s="3" t="str">
        <f t="shared" si="164"/>
        <v/>
      </c>
      <c r="V207" s="3">
        <f t="shared" si="164"/>
        <v>2</v>
      </c>
      <c r="W207" s="3">
        <f t="shared" si="164"/>
        <v>3</v>
      </c>
      <c r="X207" s="3" t="str">
        <f t="shared" si="164"/>
        <v/>
      </c>
      <c r="Y207" s="3" t="str">
        <f t="shared" si="164"/>
        <v/>
      </c>
      <c r="Z207" s="3" t="str">
        <f t="shared" si="164"/>
        <v/>
      </c>
      <c r="AA207" s="3" t="str">
        <f t="shared" si="164"/>
        <v/>
      </c>
    </row>
    <row r="208" spans="1:27" hidden="1" x14ac:dyDescent="0.3">
      <c r="A208" s="4" t="s">
        <v>33</v>
      </c>
      <c r="B208" s="3" t="s">
        <v>508</v>
      </c>
      <c r="C208" s="3">
        <f t="shared" ref="C208:AA208" si="166">IF(RANK(C112,C$29:C$121,0)&lt;11, RANK(C112,C$29:C$121,0),"" )</f>
        <v>9</v>
      </c>
      <c r="D208" s="3" t="str">
        <f t="shared" si="166"/>
        <v/>
      </c>
      <c r="E208" s="3" t="str">
        <f t="shared" si="166"/>
        <v/>
      </c>
      <c r="F208" s="3" t="str">
        <f t="shared" si="166"/>
        <v/>
      </c>
      <c r="G208" s="3" t="str">
        <f t="shared" si="166"/>
        <v/>
      </c>
      <c r="H208" s="3" t="str">
        <f t="shared" si="166"/>
        <v/>
      </c>
      <c r="I208" s="3">
        <f t="shared" si="166"/>
        <v>4</v>
      </c>
      <c r="J208" s="3" t="str">
        <f t="shared" si="166"/>
        <v/>
      </c>
      <c r="K208" s="3" t="str">
        <f t="shared" si="166"/>
        <v/>
      </c>
      <c r="L208" s="3" t="str">
        <f t="shared" si="166"/>
        <v/>
      </c>
      <c r="M208" s="3" t="str">
        <f t="shared" si="166"/>
        <v/>
      </c>
      <c r="N208" s="3" t="str">
        <f t="shared" si="166"/>
        <v/>
      </c>
      <c r="O208" s="3" t="str">
        <f t="shared" si="166"/>
        <v/>
      </c>
      <c r="P208" s="3" t="str">
        <f t="shared" si="166"/>
        <v/>
      </c>
      <c r="Q208" s="3" t="str">
        <f t="shared" si="166"/>
        <v/>
      </c>
      <c r="R208" s="3" t="str">
        <f t="shared" si="166"/>
        <v/>
      </c>
      <c r="S208" s="3" t="str">
        <f t="shared" si="166"/>
        <v/>
      </c>
      <c r="T208" s="3" t="str">
        <f t="shared" ref="T208" si="167">IF(RANK(T112,T$29:T$121,0)&lt;11, RANK(T112,T$29:T$121,0),"" )</f>
        <v/>
      </c>
      <c r="U208" s="3" t="str">
        <f t="shared" si="166"/>
        <v/>
      </c>
      <c r="V208" s="3">
        <f t="shared" si="166"/>
        <v>5</v>
      </c>
      <c r="W208" s="3" t="str">
        <f t="shared" si="166"/>
        <v/>
      </c>
      <c r="X208" s="3" t="str">
        <f t="shared" si="166"/>
        <v/>
      </c>
      <c r="Y208" s="3" t="str">
        <f t="shared" si="166"/>
        <v/>
      </c>
      <c r="Z208" s="3" t="str">
        <f t="shared" si="166"/>
        <v/>
      </c>
      <c r="AA208" s="3" t="str">
        <f t="shared" si="166"/>
        <v/>
      </c>
    </row>
    <row r="209" spans="1:27" hidden="1" x14ac:dyDescent="0.3">
      <c r="A209" s="4" t="s">
        <v>33</v>
      </c>
      <c r="B209" s="3" t="s">
        <v>509</v>
      </c>
      <c r="C209" s="3" t="str">
        <f t="shared" ref="C209:AA209" si="168">IF(RANK(C113,C$29:C$121,0)&lt;11, RANK(C113,C$29:C$121,0),"" )</f>
        <v/>
      </c>
      <c r="D209" s="3" t="str">
        <f t="shared" si="168"/>
        <v/>
      </c>
      <c r="E209" s="3" t="str">
        <f t="shared" si="168"/>
        <v/>
      </c>
      <c r="F209" s="3" t="str">
        <f t="shared" si="168"/>
        <v/>
      </c>
      <c r="G209" s="3" t="str">
        <f t="shared" si="168"/>
        <v/>
      </c>
      <c r="H209" s="3">
        <f t="shared" si="168"/>
        <v>1</v>
      </c>
      <c r="I209" s="3" t="str">
        <f t="shared" si="168"/>
        <v/>
      </c>
      <c r="J209" s="3" t="str">
        <f t="shared" si="168"/>
        <v/>
      </c>
      <c r="K209" s="3">
        <f t="shared" si="168"/>
        <v>1</v>
      </c>
      <c r="L209" s="3" t="str">
        <f t="shared" si="168"/>
        <v/>
      </c>
      <c r="M209" s="3" t="str">
        <f t="shared" si="168"/>
        <v/>
      </c>
      <c r="N209" s="3" t="str">
        <f t="shared" si="168"/>
        <v/>
      </c>
      <c r="O209" s="3" t="str">
        <f t="shared" si="168"/>
        <v/>
      </c>
      <c r="P209" s="3" t="str">
        <f t="shared" si="168"/>
        <v/>
      </c>
      <c r="Q209" s="3" t="str">
        <f t="shared" si="168"/>
        <v/>
      </c>
      <c r="R209" s="3" t="str">
        <f t="shared" si="168"/>
        <v/>
      </c>
      <c r="S209" s="3" t="str">
        <f t="shared" si="168"/>
        <v/>
      </c>
      <c r="T209" s="3" t="str">
        <f t="shared" ref="T209" si="169">IF(RANK(T113,T$29:T$121,0)&lt;11, RANK(T113,T$29:T$121,0),"" )</f>
        <v/>
      </c>
      <c r="U209" s="3" t="str">
        <f t="shared" si="168"/>
        <v/>
      </c>
      <c r="V209" s="3" t="str">
        <f t="shared" si="168"/>
        <v/>
      </c>
      <c r="W209" s="3" t="str">
        <f t="shared" si="168"/>
        <v/>
      </c>
      <c r="X209" s="3" t="str">
        <f t="shared" si="168"/>
        <v/>
      </c>
      <c r="Y209" s="3" t="str">
        <f t="shared" si="168"/>
        <v/>
      </c>
      <c r="Z209" s="3" t="str">
        <f t="shared" si="168"/>
        <v/>
      </c>
      <c r="AA209" s="3" t="str">
        <f t="shared" si="168"/>
        <v/>
      </c>
    </row>
    <row r="210" spans="1:27" hidden="1" x14ac:dyDescent="0.3">
      <c r="A210" s="4" t="s">
        <v>33</v>
      </c>
      <c r="B210" s="3" t="s">
        <v>510</v>
      </c>
      <c r="C210" s="3" t="str">
        <f t="shared" ref="C210:AA210" si="170">IF(RANK(C114,C$29:C$121,0)&lt;11, RANK(C114,C$29:C$121,0),"" )</f>
        <v/>
      </c>
      <c r="D210" s="3" t="str">
        <f t="shared" si="170"/>
        <v/>
      </c>
      <c r="E210" s="3" t="str">
        <f t="shared" si="170"/>
        <v/>
      </c>
      <c r="F210" s="3">
        <f t="shared" si="170"/>
        <v>1</v>
      </c>
      <c r="G210" s="3" t="str">
        <f t="shared" si="170"/>
        <v/>
      </c>
      <c r="H210" s="3" t="str">
        <f t="shared" si="170"/>
        <v/>
      </c>
      <c r="I210" s="3" t="str">
        <f t="shared" si="170"/>
        <v/>
      </c>
      <c r="J210" s="3" t="str">
        <f t="shared" si="170"/>
        <v/>
      </c>
      <c r="K210" s="3" t="str">
        <f t="shared" si="170"/>
        <v/>
      </c>
      <c r="L210" s="3" t="str">
        <f t="shared" si="170"/>
        <v/>
      </c>
      <c r="M210" s="3" t="str">
        <f t="shared" si="170"/>
        <v/>
      </c>
      <c r="N210" s="3" t="str">
        <f t="shared" si="170"/>
        <v/>
      </c>
      <c r="O210" s="3" t="str">
        <f t="shared" si="170"/>
        <v/>
      </c>
      <c r="P210" s="3" t="str">
        <f t="shared" si="170"/>
        <v/>
      </c>
      <c r="Q210" s="3" t="str">
        <f t="shared" si="170"/>
        <v/>
      </c>
      <c r="R210" s="3" t="str">
        <f t="shared" si="170"/>
        <v/>
      </c>
      <c r="S210" s="3" t="str">
        <f t="shared" si="170"/>
        <v/>
      </c>
      <c r="T210" s="3" t="str">
        <f t="shared" ref="T210" si="171">IF(RANK(T114,T$29:T$121,0)&lt;11, RANK(T114,T$29:T$121,0),"" )</f>
        <v/>
      </c>
      <c r="U210" s="3" t="str">
        <f t="shared" si="170"/>
        <v/>
      </c>
      <c r="V210" s="3" t="str">
        <f t="shared" si="170"/>
        <v/>
      </c>
      <c r="W210" s="3" t="str">
        <f t="shared" si="170"/>
        <v/>
      </c>
      <c r="X210" s="3" t="str">
        <f t="shared" si="170"/>
        <v/>
      </c>
      <c r="Y210" s="3" t="str">
        <f t="shared" si="170"/>
        <v/>
      </c>
      <c r="Z210" s="3" t="str">
        <f t="shared" si="170"/>
        <v/>
      </c>
      <c r="AA210" s="3" t="str">
        <f t="shared" si="170"/>
        <v/>
      </c>
    </row>
    <row r="211" spans="1:27" hidden="1" x14ac:dyDescent="0.3">
      <c r="A211" s="4" t="s">
        <v>33</v>
      </c>
      <c r="B211" s="3" t="s">
        <v>511</v>
      </c>
      <c r="C211" s="3" t="str">
        <f t="shared" ref="C211:AA211" si="172">IF(RANK(C115,C$29:C$121,0)&lt;11, RANK(C115,C$29:C$121,0),"" )</f>
        <v/>
      </c>
      <c r="D211" s="3" t="str">
        <f t="shared" si="172"/>
        <v/>
      </c>
      <c r="E211" s="3" t="str">
        <f t="shared" si="172"/>
        <v/>
      </c>
      <c r="F211" s="3" t="str">
        <f t="shared" si="172"/>
        <v/>
      </c>
      <c r="G211" s="3" t="str">
        <f t="shared" si="172"/>
        <v/>
      </c>
      <c r="H211" s="3" t="str">
        <f t="shared" si="172"/>
        <v/>
      </c>
      <c r="I211" s="3">
        <f t="shared" si="172"/>
        <v>9</v>
      </c>
      <c r="J211" s="3" t="str">
        <f t="shared" si="172"/>
        <v/>
      </c>
      <c r="K211" s="3" t="str">
        <f t="shared" si="172"/>
        <v/>
      </c>
      <c r="L211" s="3" t="str">
        <f t="shared" si="172"/>
        <v/>
      </c>
      <c r="M211" s="3" t="str">
        <f t="shared" si="172"/>
        <v/>
      </c>
      <c r="N211" s="3" t="str">
        <f t="shared" si="172"/>
        <v/>
      </c>
      <c r="O211" s="3" t="str">
        <f t="shared" si="172"/>
        <v/>
      </c>
      <c r="P211" s="3" t="str">
        <f t="shared" si="172"/>
        <v/>
      </c>
      <c r="Q211" s="3" t="str">
        <f t="shared" si="172"/>
        <v/>
      </c>
      <c r="R211" s="3">
        <f t="shared" si="172"/>
        <v>9</v>
      </c>
      <c r="S211" s="3" t="str">
        <f t="shared" si="172"/>
        <v/>
      </c>
      <c r="T211" s="3" t="str">
        <f t="shared" ref="T211" si="173">IF(RANK(T115,T$29:T$121,0)&lt;11, RANK(T115,T$29:T$121,0),"" )</f>
        <v/>
      </c>
      <c r="U211" s="3" t="str">
        <f t="shared" si="172"/>
        <v/>
      </c>
      <c r="V211" s="3">
        <f t="shared" si="172"/>
        <v>3</v>
      </c>
      <c r="W211" s="3" t="str">
        <f t="shared" si="172"/>
        <v/>
      </c>
      <c r="X211" s="3" t="str">
        <f t="shared" si="172"/>
        <v/>
      </c>
      <c r="Y211" s="3" t="str">
        <f t="shared" si="172"/>
        <v/>
      </c>
      <c r="Z211" s="3" t="str">
        <f t="shared" si="172"/>
        <v/>
      </c>
      <c r="AA211" s="3" t="str">
        <f t="shared" si="172"/>
        <v/>
      </c>
    </row>
    <row r="212" spans="1:27" hidden="1" x14ac:dyDescent="0.3">
      <c r="A212" s="4" t="s">
        <v>33</v>
      </c>
      <c r="B212" s="3" t="s">
        <v>512</v>
      </c>
      <c r="C212" s="3" t="str">
        <f t="shared" ref="C212:AA212" si="174">IF(RANK(C116,C$29:C$121,0)&lt;11, RANK(C116,C$29:C$121,0),"" )</f>
        <v/>
      </c>
      <c r="D212" s="3" t="str">
        <f t="shared" si="174"/>
        <v/>
      </c>
      <c r="E212" s="3">
        <f t="shared" si="174"/>
        <v>1</v>
      </c>
      <c r="F212" s="3" t="str">
        <f t="shared" si="174"/>
        <v/>
      </c>
      <c r="G212" s="3" t="str">
        <f t="shared" si="174"/>
        <v/>
      </c>
      <c r="H212" s="3" t="str">
        <f t="shared" si="174"/>
        <v/>
      </c>
      <c r="I212" s="3">
        <f t="shared" si="174"/>
        <v>1</v>
      </c>
      <c r="J212" s="3" t="str">
        <f t="shared" si="174"/>
        <v/>
      </c>
      <c r="K212" s="3" t="str">
        <f t="shared" si="174"/>
        <v/>
      </c>
      <c r="L212" s="3" t="str">
        <f t="shared" si="174"/>
        <v/>
      </c>
      <c r="M212" s="3" t="str">
        <f t="shared" si="174"/>
        <v/>
      </c>
      <c r="N212" s="3" t="str">
        <f t="shared" si="174"/>
        <v/>
      </c>
      <c r="O212" s="3" t="str">
        <f t="shared" si="174"/>
        <v/>
      </c>
      <c r="P212" s="3" t="str">
        <f t="shared" si="174"/>
        <v/>
      </c>
      <c r="Q212" s="3" t="str">
        <f t="shared" si="174"/>
        <v/>
      </c>
      <c r="R212" s="3" t="str">
        <f t="shared" si="174"/>
        <v/>
      </c>
      <c r="S212" s="3" t="str">
        <f t="shared" si="174"/>
        <v/>
      </c>
      <c r="T212" s="3" t="str">
        <f t="shared" ref="T212" si="175">IF(RANK(T116,T$29:T$121,0)&lt;11, RANK(T116,T$29:T$121,0),"" )</f>
        <v/>
      </c>
      <c r="U212" s="3" t="str">
        <f t="shared" si="174"/>
        <v/>
      </c>
      <c r="V212" s="3" t="str">
        <f t="shared" si="174"/>
        <v/>
      </c>
      <c r="W212" s="3" t="str">
        <f t="shared" si="174"/>
        <v/>
      </c>
      <c r="X212" s="3" t="str">
        <f t="shared" si="174"/>
        <v/>
      </c>
      <c r="Y212" s="3" t="str">
        <f t="shared" si="174"/>
        <v/>
      </c>
      <c r="Z212" s="3" t="str">
        <f t="shared" si="174"/>
        <v/>
      </c>
      <c r="AA212" s="3" t="str">
        <f t="shared" si="174"/>
        <v/>
      </c>
    </row>
    <row r="213" spans="1:27" hidden="1" x14ac:dyDescent="0.3">
      <c r="A213" s="4" t="s">
        <v>33</v>
      </c>
      <c r="B213" s="3" t="s">
        <v>513</v>
      </c>
      <c r="C213" s="3" t="str">
        <f t="shared" ref="C213:AA213" si="176">IF(RANK(C117,C$29:C$121,0)&lt;11, RANK(C117,C$29:C$121,0),"" )</f>
        <v/>
      </c>
      <c r="D213" s="3" t="str">
        <f t="shared" si="176"/>
        <v/>
      </c>
      <c r="E213" s="3" t="str">
        <f t="shared" si="176"/>
        <v/>
      </c>
      <c r="F213" s="3" t="str">
        <f t="shared" si="176"/>
        <v/>
      </c>
      <c r="G213" s="3" t="str">
        <f t="shared" si="176"/>
        <v/>
      </c>
      <c r="H213" s="3" t="str">
        <f t="shared" si="176"/>
        <v/>
      </c>
      <c r="I213" s="3" t="str">
        <f t="shared" si="176"/>
        <v/>
      </c>
      <c r="J213" s="3">
        <f t="shared" si="176"/>
        <v>5</v>
      </c>
      <c r="K213" s="3" t="str">
        <f t="shared" si="176"/>
        <v/>
      </c>
      <c r="L213" s="3" t="str">
        <f t="shared" si="176"/>
        <v/>
      </c>
      <c r="M213" s="3" t="str">
        <f t="shared" si="176"/>
        <v/>
      </c>
      <c r="N213" s="3" t="str">
        <f t="shared" si="176"/>
        <v/>
      </c>
      <c r="O213" s="3" t="str">
        <f t="shared" si="176"/>
        <v/>
      </c>
      <c r="P213" s="3" t="str">
        <f t="shared" si="176"/>
        <v/>
      </c>
      <c r="Q213" s="3" t="str">
        <f t="shared" si="176"/>
        <v/>
      </c>
      <c r="R213" s="3">
        <f t="shared" si="176"/>
        <v>5</v>
      </c>
      <c r="S213" s="3" t="str">
        <f t="shared" si="176"/>
        <v/>
      </c>
      <c r="T213" s="3" t="str">
        <f t="shared" ref="T213" si="177">IF(RANK(T117,T$29:T$121,0)&lt;11, RANK(T117,T$29:T$121,0),"" )</f>
        <v/>
      </c>
      <c r="U213" s="3" t="str">
        <f t="shared" si="176"/>
        <v/>
      </c>
      <c r="V213" s="3" t="str">
        <f t="shared" si="176"/>
        <v/>
      </c>
      <c r="W213" s="3" t="str">
        <f t="shared" si="176"/>
        <v/>
      </c>
      <c r="X213" s="3" t="str">
        <f t="shared" si="176"/>
        <v/>
      </c>
      <c r="Y213" s="3" t="str">
        <f t="shared" si="176"/>
        <v/>
      </c>
      <c r="Z213" s="3" t="str">
        <f t="shared" si="176"/>
        <v/>
      </c>
      <c r="AA213" s="3" t="str">
        <f t="shared" si="176"/>
        <v/>
      </c>
    </row>
    <row r="214" spans="1:27" hidden="1" x14ac:dyDescent="0.3">
      <c r="A214" s="4" t="s">
        <v>33</v>
      </c>
      <c r="B214" s="3" t="s">
        <v>514</v>
      </c>
      <c r="C214" s="3">
        <f t="shared" ref="C214:AA214" si="178">IF(RANK(C118,C$29:C$121,0)&lt;11, RANK(C118,C$29:C$121,0),"" )</f>
        <v>1</v>
      </c>
      <c r="D214" s="3" t="str">
        <f t="shared" si="178"/>
        <v/>
      </c>
      <c r="E214" s="3" t="str">
        <f t="shared" si="178"/>
        <v/>
      </c>
      <c r="F214" s="3" t="str">
        <f t="shared" si="178"/>
        <v/>
      </c>
      <c r="G214" s="3" t="str">
        <f t="shared" si="178"/>
        <v/>
      </c>
      <c r="H214" s="3" t="str">
        <f t="shared" si="178"/>
        <v/>
      </c>
      <c r="I214" s="3" t="str">
        <f t="shared" si="178"/>
        <v/>
      </c>
      <c r="J214" s="3">
        <f t="shared" si="178"/>
        <v>1</v>
      </c>
      <c r="K214" s="3" t="str">
        <f t="shared" si="178"/>
        <v/>
      </c>
      <c r="L214" s="3">
        <f t="shared" si="178"/>
        <v>2</v>
      </c>
      <c r="M214" s="3" t="str">
        <f t="shared" si="178"/>
        <v/>
      </c>
      <c r="N214" s="3" t="str">
        <f t="shared" si="178"/>
        <v/>
      </c>
      <c r="O214" s="3" t="str">
        <f t="shared" si="178"/>
        <v/>
      </c>
      <c r="P214" s="3" t="str">
        <f t="shared" si="178"/>
        <v/>
      </c>
      <c r="Q214" s="3" t="str">
        <f t="shared" si="178"/>
        <v/>
      </c>
      <c r="R214" s="3">
        <f t="shared" si="178"/>
        <v>2</v>
      </c>
      <c r="S214" s="3" t="str">
        <f t="shared" si="178"/>
        <v/>
      </c>
      <c r="T214" s="3" t="str">
        <f t="shared" ref="T214" si="179">IF(RANK(T118,T$29:T$121,0)&lt;11, RANK(T118,T$29:T$121,0),"" )</f>
        <v/>
      </c>
      <c r="U214" s="3" t="str">
        <f t="shared" si="178"/>
        <v/>
      </c>
      <c r="V214" s="3" t="str">
        <f t="shared" si="178"/>
        <v/>
      </c>
      <c r="W214" s="3" t="str">
        <f t="shared" si="178"/>
        <v/>
      </c>
      <c r="X214" s="3" t="str">
        <f t="shared" si="178"/>
        <v/>
      </c>
      <c r="Y214" s="3" t="str">
        <f t="shared" si="178"/>
        <v/>
      </c>
      <c r="Z214" s="3" t="str">
        <f t="shared" si="178"/>
        <v/>
      </c>
      <c r="AA214" s="3" t="str">
        <f t="shared" si="178"/>
        <v/>
      </c>
    </row>
    <row r="215" spans="1:27" hidden="1" x14ac:dyDescent="0.3">
      <c r="A215" s="4" t="s">
        <v>33</v>
      </c>
      <c r="B215" s="3" t="s">
        <v>515</v>
      </c>
      <c r="C215" s="3" t="str">
        <f t="shared" ref="C215:AA215" si="180">IF(RANK(C119,C$29:C$121,0)&lt;11, RANK(C119,C$29:C$121,0),"" )</f>
        <v/>
      </c>
      <c r="D215" s="3" t="str">
        <f t="shared" si="180"/>
        <v/>
      </c>
      <c r="E215" s="3" t="str">
        <f t="shared" si="180"/>
        <v/>
      </c>
      <c r="F215" s="3" t="str">
        <f t="shared" si="180"/>
        <v/>
      </c>
      <c r="G215" s="3" t="str">
        <f t="shared" si="180"/>
        <v/>
      </c>
      <c r="H215" s="3" t="str">
        <f t="shared" si="180"/>
        <v/>
      </c>
      <c r="I215" s="3" t="str">
        <f t="shared" si="180"/>
        <v/>
      </c>
      <c r="J215" s="3" t="str">
        <f t="shared" si="180"/>
        <v/>
      </c>
      <c r="K215" s="3" t="str">
        <f t="shared" si="180"/>
        <v/>
      </c>
      <c r="L215" s="3" t="str">
        <f t="shared" si="180"/>
        <v/>
      </c>
      <c r="M215" s="3" t="str">
        <f t="shared" si="180"/>
        <v/>
      </c>
      <c r="N215" s="3" t="str">
        <f t="shared" si="180"/>
        <v/>
      </c>
      <c r="O215" s="3">
        <f t="shared" si="180"/>
        <v>6</v>
      </c>
      <c r="P215" s="3" t="str">
        <f t="shared" si="180"/>
        <v/>
      </c>
      <c r="Q215" s="3" t="str">
        <f t="shared" si="180"/>
        <v/>
      </c>
      <c r="R215" s="3" t="str">
        <f t="shared" si="180"/>
        <v/>
      </c>
      <c r="S215" s="3" t="str">
        <f t="shared" si="180"/>
        <v/>
      </c>
      <c r="T215" s="3" t="str">
        <f t="shared" ref="T215" si="181">IF(RANK(T119,T$29:T$121,0)&lt;11, RANK(T119,T$29:T$121,0),"" )</f>
        <v/>
      </c>
      <c r="U215" s="3" t="str">
        <f t="shared" si="180"/>
        <v/>
      </c>
      <c r="V215" s="3">
        <f t="shared" si="180"/>
        <v>6</v>
      </c>
      <c r="W215" s="3" t="str">
        <f t="shared" si="180"/>
        <v/>
      </c>
      <c r="X215" s="3" t="str">
        <f t="shared" si="180"/>
        <v/>
      </c>
      <c r="Y215" s="3" t="str">
        <f t="shared" si="180"/>
        <v/>
      </c>
      <c r="Z215" s="3" t="str">
        <f t="shared" si="180"/>
        <v/>
      </c>
      <c r="AA215" s="3" t="str">
        <f t="shared" si="180"/>
        <v/>
      </c>
    </row>
    <row r="216" spans="1:27" hidden="1" x14ac:dyDescent="0.3">
      <c r="A216" s="4" t="s">
        <v>33</v>
      </c>
      <c r="B216" s="3" t="s">
        <v>516</v>
      </c>
      <c r="C216" s="3" t="str">
        <f t="shared" ref="C216:AA216" si="182">IF(RANK(C120,C$29:C$121,0)&lt;11, RANK(C120,C$29:C$121,0),"" )</f>
        <v/>
      </c>
      <c r="D216" s="3" t="str">
        <f t="shared" si="182"/>
        <v/>
      </c>
      <c r="E216" s="3" t="str">
        <f t="shared" si="182"/>
        <v/>
      </c>
      <c r="F216" s="3" t="str">
        <f t="shared" si="182"/>
        <v/>
      </c>
      <c r="G216" s="3" t="str">
        <f t="shared" si="182"/>
        <v/>
      </c>
      <c r="H216" s="3" t="str">
        <f t="shared" si="182"/>
        <v/>
      </c>
      <c r="I216" s="3" t="str">
        <f t="shared" si="182"/>
        <v/>
      </c>
      <c r="J216" s="3" t="str">
        <f t="shared" si="182"/>
        <v/>
      </c>
      <c r="K216" s="3">
        <f>IF(RANK(K120,K$29:K$121,0)&lt;11, RANK(K120,K$29:K$121,0),"" )</f>
        <v>6</v>
      </c>
      <c r="L216" s="3" t="str">
        <f t="shared" si="182"/>
        <v/>
      </c>
      <c r="M216" s="3" t="str">
        <f t="shared" si="182"/>
        <v/>
      </c>
      <c r="N216" s="3" t="str">
        <f t="shared" si="182"/>
        <v/>
      </c>
      <c r="O216" s="3" t="str">
        <f t="shared" si="182"/>
        <v/>
      </c>
      <c r="P216" s="3" t="str">
        <f t="shared" si="182"/>
        <v/>
      </c>
      <c r="Q216" s="3" t="str">
        <f t="shared" si="182"/>
        <v/>
      </c>
      <c r="R216" s="3" t="str">
        <f t="shared" si="182"/>
        <v/>
      </c>
      <c r="S216" s="3" t="str">
        <f t="shared" si="182"/>
        <v/>
      </c>
      <c r="T216" s="3" t="str">
        <f t="shared" ref="T216" si="183">IF(RANK(T120,T$29:T$121,0)&lt;11, RANK(T120,T$29:T$121,0),"" )</f>
        <v/>
      </c>
      <c r="U216" s="3" t="str">
        <f t="shared" si="182"/>
        <v/>
      </c>
      <c r="V216" s="3">
        <f t="shared" si="182"/>
        <v>4</v>
      </c>
      <c r="W216" s="3" t="str">
        <f t="shared" si="182"/>
        <v/>
      </c>
      <c r="X216" s="3" t="str">
        <f t="shared" si="182"/>
        <v/>
      </c>
      <c r="Y216" s="3" t="str">
        <f t="shared" si="182"/>
        <v/>
      </c>
      <c r="Z216" s="3" t="str">
        <f t="shared" si="182"/>
        <v/>
      </c>
      <c r="AA216" s="3" t="str">
        <f t="shared" si="182"/>
        <v/>
      </c>
    </row>
    <row r="217" spans="1:27" hidden="1" x14ac:dyDescent="0.3">
      <c r="A217" s="4" t="s">
        <v>33</v>
      </c>
      <c r="B217" s="3" t="s">
        <v>517</v>
      </c>
      <c r="C217" s="3" t="str">
        <f t="shared" ref="C217:AA217" si="184">IF(RANK(C121,C$29:C$121,0)&lt;11, RANK(C121,C$29:C$121,0),"" )</f>
        <v/>
      </c>
      <c r="D217" s="3" t="str">
        <f t="shared" si="184"/>
        <v/>
      </c>
      <c r="E217" s="3" t="str">
        <f t="shared" si="184"/>
        <v/>
      </c>
      <c r="F217" s="3" t="str">
        <f t="shared" si="184"/>
        <v/>
      </c>
      <c r="G217" s="3" t="str">
        <f t="shared" si="184"/>
        <v/>
      </c>
      <c r="H217" s="3" t="str">
        <f t="shared" si="184"/>
        <v/>
      </c>
      <c r="I217" s="3" t="str">
        <f t="shared" si="184"/>
        <v/>
      </c>
      <c r="J217" s="3" t="str">
        <f t="shared" si="184"/>
        <v/>
      </c>
      <c r="K217" s="3" t="str">
        <f t="shared" si="184"/>
        <v/>
      </c>
      <c r="L217" s="3" t="str">
        <f t="shared" si="184"/>
        <v/>
      </c>
      <c r="M217" s="3">
        <f t="shared" si="184"/>
        <v>8</v>
      </c>
      <c r="N217" s="3" t="str">
        <f t="shared" si="184"/>
        <v/>
      </c>
      <c r="O217" s="3" t="str">
        <f t="shared" si="184"/>
        <v/>
      </c>
      <c r="P217" s="3" t="str">
        <f t="shared" si="184"/>
        <v/>
      </c>
      <c r="Q217" s="3" t="str">
        <f t="shared" si="184"/>
        <v/>
      </c>
      <c r="R217" s="3" t="str">
        <f t="shared" si="184"/>
        <v/>
      </c>
      <c r="S217" s="3" t="str">
        <f t="shared" si="184"/>
        <v/>
      </c>
      <c r="T217" s="3" t="str">
        <f t="shared" ref="T217" si="185">IF(RANK(T121,T$29:T$121,0)&lt;11, RANK(T121,T$29:T$121,0),"" )</f>
        <v/>
      </c>
      <c r="U217" s="3" t="str">
        <f t="shared" si="184"/>
        <v/>
      </c>
      <c r="V217" s="3" t="str">
        <f t="shared" si="184"/>
        <v/>
      </c>
      <c r="W217" s="3" t="str">
        <f t="shared" si="184"/>
        <v/>
      </c>
      <c r="X217" s="3" t="str">
        <f t="shared" si="184"/>
        <v/>
      </c>
      <c r="Y217" s="3" t="str">
        <f t="shared" si="184"/>
        <v/>
      </c>
      <c r="Z217" s="3" t="str">
        <f t="shared" si="184"/>
        <v/>
      </c>
      <c r="AA217" s="3" t="str">
        <f t="shared" si="184"/>
        <v/>
      </c>
    </row>
    <row r="218" spans="1:27" hidden="1" x14ac:dyDescent="0.3"/>
    <row r="219" spans="1:27" hidden="1" x14ac:dyDescent="0.3">
      <c r="A219" s="4"/>
    </row>
    <row r="220" spans="1:27" hidden="1" x14ac:dyDescent="0.3">
      <c r="B220" s="3" t="s">
        <v>43</v>
      </c>
      <c r="C220" s="3" t="s">
        <v>46</v>
      </c>
    </row>
    <row r="221" spans="1:27" hidden="1" x14ac:dyDescent="0.3">
      <c r="B221" s="3" t="s">
        <v>569</v>
      </c>
      <c r="C221" s="3" t="str">
        <f>IFERROR(INDEX(참조목록!$B:$B,MATCH(1,INDEX(참조목록!C:C,,),0)),"")</f>
        <v>고묵</v>
      </c>
    </row>
    <row r="222" spans="1:27" hidden="1" x14ac:dyDescent="0.3">
      <c r="B222" s="3" t="s">
        <v>570</v>
      </c>
      <c r="C222" s="3" t="str">
        <f>IFERROR(INDEX(참조목록!$B:$B,MATCH(2,INDEX(참조목록!C:C,,),0)),"")</f>
        <v>진과스 금</v>
      </c>
    </row>
    <row r="223" spans="1:27" hidden="1" x14ac:dyDescent="0.3">
      <c r="B223" s="3" t="s">
        <v>571</v>
      </c>
      <c r="C223" s="3" t="str">
        <f>IFERROR(INDEX(참조목록!$B:$B,MATCH(3,INDEX(참조목록!C:C,,),0)),"")</f>
        <v>대만 사파이어</v>
      </c>
    </row>
    <row r="224" spans="1:27" hidden="1" x14ac:dyDescent="0.3">
      <c r="B224" s="3" t="s">
        <v>572</v>
      </c>
      <c r="C224" s="3" t="str">
        <f>IFERROR(INDEX(참조목록!$B:$B,MATCH(4,INDEX(참조목록!C:C,,),0)),"")</f>
        <v>소홍주</v>
      </c>
    </row>
    <row r="225" spans="1:3" hidden="1" x14ac:dyDescent="0.3">
      <c r="B225" s="3" t="s">
        <v>573</v>
      </c>
      <c r="C225" s="3" t="str">
        <f>IFERROR(INDEX(참조목록!$B:$B,MATCH(5,INDEX(참조목록!C:C,,),0)),"")</f>
        <v>멧돼지</v>
      </c>
    </row>
    <row r="226" spans="1:3" hidden="1" x14ac:dyDescent="0.3">
      <c r="B226" s="3" t="s">
        <v>574</v>
      </c>
      <c r="C226" s="3" t="str">
        <f>IFERROR(INDEX(참조목록!$B:$B,MATCH(6,INDEX(참조목록!C:C,,),0)),"")</f>
        <v>호피</v>
      </c>
    </row>
    <row r="227" spans="1:3" hidden="1" x14ac:dyDescent="0.3">
      <c r="B227" s="3" t="s">
        <v>575</v>
      </c>
      <c r="C227" s="3" t="str">
        <f>IFERROR(INDEX(참조목록!$B:$B,MATCH(7,INDEX(참조목록!C:C,,),0)),"")</f>
        <v>숭어알 젓갈</v>
      </c>
    </row>
    <row r="228" spans="1:3" hidden="1" x14ac:dyDescent="0.3">
      <c r="B228" s="3" t="s">
        <v>576</v>
      </c>
      <c r="C228" s="3" t="str">
        <f>IFERROR(INDEX(참조목록!$B:$B,MATCH(8,INDEX(참조목록!C:C,,),0)),"")</f>
        <v>해당화</v>
      </c>
    </row>
    <row r="229" spans="1:3" hidden="1" x14ac:dyDescent="0.3">
      <c r="B229" s="3" t="s">
        <v>577</v>
      </c>
      <c r="C229" s="3" t="str">
        <f>IFERROR(INDEX(참조목록!$B:$B,MATCH(9,INDEX(참조목록!C:C,,),0)),"")</f>
        <v>송백자</v>
      </c>
    </row>
    <row r="230" spans="1:3" hidden="1" x14ac:dyDescent="0.3">
      <c r="B230" s="3" t="s">
        <v>578</v>
      </c>
      <c r="C230" s="3" t="str">
        <f>IFERROR(INDEX(참조목록!$B:$B,MATCH(10,INDEX(참조목록!C:C,,),0)),"")</f>
        <v>백자광석</v>
      </c>
    </row>
    <row r="231" spans="1:3" hidden="1" x14ac:dyDescent="0.3">
      <c r="A231" s="4"/>
      <c r="C231" s="3" t="s">
        <v>47</v>
      </c>
    </row>
    <row r="232" spans="1:3" hidden="1" x14ac:dyDescent="0.3">
      <c r="B232" s="3" t="s">
        <v>579</v>
      </c>
      <c r="C232" s="3" t="str">
        <f>IFERROR(INDEX(참조목록!$B:$B,MATCH(1,INDEX(참조목록!D:D,,),0)),"")</f>
        <v xml:space="preserve">사마 은 </v>
      </c>
    </row>
    <row r="233" spans="1:3" hidden="1" x14ac:dyDescent="0.3">
      <c r="A233" s="4"/>
      <c r="B233" s="3" t="s">
        <v>580</v>
      </c>
      <c r="C233" s="3" t="str">
        <f>IFERROR(INDEX(참조목록!$B:$B,MATCH(2,INDEX(참조목록!D:D,,),0)),"")</f>
        <v>북투석</v>
      </c>
    </row>
    <row r="234" spans="1:3" hidden="1" x14ac:dyDescent="0.3">
      <c r="B234" s="3" t="s">
        <v>581</v>
      </c>
      <c r="C234" s="3" t="str">
        <f>IFERROR(INDEX(참조목록!$B:$B,MATCH(3,INDEX(참조목록!D:D,,),0)),"")</f>
        <v>청주</v>
      </c>
    </row>
    <row r="235" spans="1:3" hidden="1" x14ac:dyDescent="0.3">
      <c r="B235" s="3" t="s">
        <v>582</v>
      </c>
      <c r="C235" s="3" t="str">
        <f>IFERROR(INDEX(참조목록!$B:$B,MATCH(4,INDEX(참조목록!D:D,,),0)),"")</f>
        <v>덩굴 갑옷</v>
      </c>
    </row>
    <row r="236" spans="1:3" hidden="1" x14ac:dyDescent="0.3">
      <c r="B236" s="3" t="s">
        <v>583</v>
      </c>
      <c r="C236" s="3" t="str">
        <f>IFERROR(INDEX(참조목록!$B:$B,MATCH(5,INDEX(참조목록!D:D,,),0)),"")</f>
        <v>안동소주</v>
      </c>
    </row>
    <row r="237" spans="1:3" hidden="1" x14ac:dyDescent="0.3">
      <c r="A237" s="4"/>
      <c r="B237" s="3" t="s">
        <v>584</v>
      </c>
      <c r="C237" s="3" t="str">
        <f>IFERROR(INDEX(참조목록!$B:$B,MATCH(6,INDEX(참조목록!D:D,,),0)),"")</f>
        <v>멧돼지</v>
      </c>
    </row>
    <row r="238" spans="1:3" hidden="1" x14ac:dyDescent="0.3">
      <c r="B238" s="3" t="s">
        <v>585</v>
      </c>
      <c r="C238" s="3" t="str">
        <f>IFERROR(INDEX(참조목록!$B:$B,MATCH(7,INDEX(참조목록!D:D,,),0)),"")</f>
        <v>로카오</v>
      </c>
    </row>
    <row r="239" spans="1:3" hidden="1" x14ac:dyDescent="0.3">
      <c r="A239" s="4"/>
      <c r="B239" s="3" t="s">
        <v>586</v>
      </c>
      <c r="C239" s="3" t="str">
        <f>IFERROR(INDEX(참조목록!$B:$B,MATCH(8,INDEX(참조목록!D:D,,),0)),"")</f>
        <v>나전칠기</v>
      </c>
    </row>
    <row r="240" spans="1:3" hidden="1" x14ac:dyDescent="0.3">
      <c r="B240" s="3" t="s">
        <v>587</v>
      </c>
      <c r="C240" s="3" t="str">
        <f>IFERROR(INDEX(참조목록!$B:$B,MATCH(9,INDEX(참조목록!D:D,,),0)),"")</f>
        <v>스타아니스</v>
      </c>
    </row>
    <row r="241" spans="1:3" hidden="1" x14ac:dyDescent="0.3">
      <c r="A241" s="4"/>
      <c r="B241" s="3" t="s">
        <v>588</v>
      </c>
      <c r="C241" s="3" t="str">
        <f>IFERROR(INDEX(참조목록!$B:$B,MATCH(10,INDEX(참조목록!D:D,,),0)),"")</f>
        <v>사다장</v>
      </c>
    </row>
    <row r="242" spans="1:3" hidden="1" x14ac:dyDescent="0.3">
      <c r="C242" s="3" t="s">
        <v>49</v>
      </c>
    </row>
    <row r="243" spans="1:3" hidden="1" x14ac:dyDescent="0.3">
      <c r="A243" s="4"/>
      <c r="B243" s="3" t="s">
        <v>589</v>
      </c>
      <c r="C243" s="3" t="str">
        <f>IFERROR(INDEX(참조목록!$B:$B,MATCH(1,INDEX(참조목록!E:E,,),0)),"")</f>
        <v>면죽연화</v>
      </c>
    </row>
    <row r="244" spans="1:3" hidden="1" x14ac:dyDescent="0.3">
      <c r="B244" s="3" t="s">
        <v>590</v>
      </c>
      <c r="C244" s="3" t="str">
        <f>IFERROR(INDEX(참조목록!$B:$B,MATCH(2,INDEX(참조목록!E:E,,),0)),"")</f>
        <v>서진 직물</v>
      </c>
    </row>
    <row r="245" spans="1:3" hidden="1" x14ac:dyDescent="0.3">
      <c r="A245" s="4"/>
      <c r="B245" s="3" t="s">
        <v>591</v>
      </c>
      <c r="C245" s="3" t="str">
        <f>IFERROR(INDEX(참조목록!$B:$B,MATCH(3,INDEX(참조목록!E:E,,),0)),"")</f>
        <v>등 세공</v>
      </c>
    </row>
    <row r="246" spans="1:3" hidden="1" x14ac:dyDescent="0.3">
      <c r="B246" s="3" t="s">
        <v>592</v>
      </c>
      <c r="C246" s="3" t="str">
        <f>IFERROR(INDEX(참조목록!$B:$B,MATCH(4,INDEX(참조목록!E:E,,),0)),"")</f>
        <v>마직물</v>
      </c>
    </row>
    <row r="247" spans="1:3" hidden="1" x14ac:dyDescent="0.3">
      <c r="A247" s="4"/>
      <c r="B247" s="3" t="s">
        <v>593</v>
      </c>
      <c r="C247" s="3" t="str">
        <f>IFERROR(INDEX(참조목록!$B:$B,MATCH(5,INDEX(참조목록!E:E,,),0)),"")</f>
        <v>로카오</v>
      </c>
    </row>
    <row r="248" spans="1:3" hidden="1" x14ac:dyDescent="0.3">
      <c r="B248" s="3" t="s">
        <v>594</v>
      </c>
      <c r="C248" s="3" t="str">
        <f>IFERROR(INDEX(참조목록!$B:$B,MATCH(6,INDEX(참조목록!E:E,,),0)),"")</f>
        <v>모시</v>
      </c>
    </row>
    <row r="249" spans="1:3" hidden="1" x14ac:dyDescent="0.3">
      <c r="A249" s="4"/>
      <c r="B249" s="3" t="s">
        <v>595</v>
      </c>
      <c r="C249" s="3" t="str">
        <f>IFERROR(INDEX(참조목록!$B:$B,MATCH(7,INDEX(참조목록!E:E,,),0)),"")</f>
        <v>쇼로우</v>
      </c>
    </row>
    <row r="250" spans="1:3" hidden="1" x14ac:dyDescent="0.3">
      <c r="B250" s="3" t="s">
        <v>596</v>
      </c>
      <c r="C250" s="3" t="str">
        <f>IFERROR(INDEX(참조목록!$B:$B,MATCH(8,INDEX(참조목록!E:E,,),0)),"")</f>
        <v>양지백옥</v>
      </c>
    </row>
    <row r="251" spans="1:3" hidden="1" x14ac:dyDescent="0.3">
      <c r="A251" s="4"/>
      <c r="B251" s="3" t="s">
        <v>597</v>
      </c>
      <c r="C251" s="3" t="str">
        <f>IFERROR(INDEX(참조목록!$B:$B,MATCH(9,INDEX(참조목록!E:E,,),0)),"")</f>
        <v>동충하초</v>
      </c>
    </row>
    <row r="252" spans="1:3" hidden="1" x14ac:dyDescent="0.3">
      <c r="B252" s="3" t="s">
        <v>598</v>
      </c>
      <c r="C252" s="3" t="str">
        <f>IFERROR(INDEX(참조목록!$B:$B,MATCH(10,INDEX(참조목록!E:E,,),0)),"")</f>
        <v>안동소주</v>
      </c>
    </row>
    <row r="253" spans="1:3" hidden="1" x14ac:dyDescent="0.3">
      <c r="C253" s="3" t="s">
        <v>455</v>
      </c>
    </row>
    <row r="254" spans="1:3" hidden="1" x14ac:dyDescent="0.3">
      <c r="B254" s="3" t="s">
        <v>599</v>
      </c>
      <c r="C254" s="3" t="str">
        <f>IFERROR(INDEX(참조목록!$B:$B,MATCH(1,INDEX(참조목록!F:F,,),0)),"")</f>
        <v>오수</v>
      </c>
    </row>
    <row r="255" spans="1:3" hidden="1" x14ac:dyDescent="0.3">
      <c r="A255" s="4"/>
      <c r="B255" s="3" t="s">
        <v>600</v>
      </c>
      <c r="C255" s="3" t="str">
        <f>IFERROR(INDEX(참조목록!$B:$B,MATCH(2,INDEX(참조목록!F:F,,),0)),"")</f>
        <v>가는 끈</v>
      </c>
    </row>
    <row r="256" spans="1:3" hidden="1" x14ac:dyDescent="0.3">
      <c r="B256" s="3" t="s">
        <v>601</v>
      </c>
      <c r="C256" s="3" t="str">
        <f>IFERROR(INDEX(참조목록!$B:$B,MATCH(3,INDEX(참조목록!F:F,,),0)),"")</f>
        <v/>
      </c>
    </row>
    <row r="257" spans="1:3" hidden="1" x14ac:dyDescent="0.3">
      <c r="A257" s="4"/>
      <c r="B257" s="3" t="s">
        <v>602</v>
      </c>
      <c r="C257" s="3" t="str">
        <f>IFERROR(INDEX(참조목록!$B:$B,MATCH(4,INDEX(참조목록!F:F,,),0)),"")</f>
        <v>서진 직물</v>
      </c>
    </row>
    <row r="258" spans="1:3" hidden="1" x14ac:dyDescent="0.3">
      <c r="B258" s="3" t="s">
        <v>603</v>
      </c>
      <c r="C258" s="3" t="str">
        <f>IFERROR(INDEX(참조목록!$B:$B,MATCH(5,INDEX(참조목록!F:F,,),0)),"")</f>
        <v>대만 목각</v>
      </c>
    </row>
    <row r="259" spans="1:3" hidden="1" x14ac:dyDescent="0.3">
      <c r="A259" s="4"/>
      <c r="B259" s="3" t="s">
        <v>604</v>
      </c>
      <c r="C259" s="3" t="str">
        <f>IFERROR(INDEX(참조목록!$B:$B,MATCH(6,INDEX(참조목록!F:F,,),0)),"")</f>
        <v>일본도</v>
      </c>
    </row>
    <row r="260" spans="1:3" hidden="1" x14ac:dyDescent="0.3">
      <c r="B260" s="3" t="s">
        <v>605</v>
      </c>
      <c r="C260" s="3" t="str">
        <f>IFERROR(INDEX(참조목록!$B:$B,MATCH(7,INDEX(참조목록!F:F,,),0)),"")</f>
        <v>붓꽃</v>
      </c>
    </row>
    <row r="261" spans="1:3" hidden="1" x14ac:dyDescent="0.3">
      <c r="A261" s="4"/>
      <c r="B261" s="3" t="s">
        <v>606</v>
      </c>
      <c r="C261" s="3" t="str">
        <f>IFERROR(INDEX(참조목록!$B:$B,MATCH(8,INDEX(참조목록!F:F,,),0)),"")</f>
        <v>화지</v>
      </c>
    </row>
    <row r="262" spans="1:3" hidden="1" x14ac:dyDescent="0.3">
      <c r="B262" s="3" t="s">
        <v>607</v>
      </c>
      <c r="C262" s="3" t="str">
        <f>IFERROR(INDEX(참조목록!$B:$B,MATCH(9,INDEX(참조목록!F:F,,),0)),"")</f>
        <v>홍두</v>
      </c>
    </row>
    <row r="263" spans="1:3" hidden="1" x14ac:dyDescent="0.3">
      <c r="A263" s="4"/>
      <c r="B263" s="3" t="s">
        <v>608</v>
      </c>
      <c r="C263" s="3" t="str">
        <f>IFERROR(INDEX(참조목록!$B:$B,MATCH(10,INDEX(참조목록!F:F,,),0)),"")</f>
        <v>명주</v>
      </c>
    </row>
    <row r="264" spans="1:3" hidden="1" x14ac:dyDescent="0.3">
      <c r="C264" s="3" t="s">
        <v>50</v>
      </c>
    </row>
    <row r="265" spans="1:3" hidden="1" x14ac:dyDescent="0.3">
      <c r="A265" s="4"/>
      <c r="B265" s="3" t="s">
        <v>609</v>
      </c>
      <c r="C265" s="3" t="str">
        <f>IFERROR(INDEX(참조목록!$B:$B,MATCH(1,INDEX(참조목록!G:G,,),0)),"")</f>
        <v>인삼</v>
      </c>
    </row>
    <row r="266" spans="1:3" hidden="1" x14ac:dyDescent="0.3">
      <c r="B266" s="3" t="s">
        <v>610</v>
      </c>
      <c r="C266" s="3" t="str">
        <f>IFERROR(INDEX(참조목록!$B:$B,MATCH(2,INDEX(참조목록!G:G,,),0)),"")</f>
        <v>운남 은</v>
      </c>
    </row>
    <row r="267" spans="1:3" hidden="1" x14ac:dyDescent="0.3">
      <c r="A267" s="4"/>
      <c r="B267" s="3" t="s">
        <v>611</v>
      </c>
      <c r="C267" s="3" t="str">
        <f>IFERROR(INDEX(참조목록!$B:$B,MATCH(3,INDEX(참조목록!G:G,,),0)),"")</f>
        <v>청주</v>
      </c>
    </row>
    <row r="268" spans="1:3" hidden="1" x14ac:dyDescent="0.3">
      <c r="B268" s="3" t="s">
        <v>612</v>
      </c>
      <c r="C268" s="3" t="str">
        <f>IFERROR(INDEX(참조목록!$B:$B,MATCH(4,INDEX(참조목록!G:G,,),0)),"")</f>
        <v>조선 은</v>
      </c>
    </row>
    <row r="269" spans="1:3" hidden="1" x14ac:dyDescent="0.3">
      <c r="A269" s="4"/>
      <c r="B269" s="3" t="s">
        <v>613</v>
      </c>
      <c r="C269" s="3" t="str">
        <f>IFERROR(INDEX(참조목록!$B:$B,MATCH(5,INDEX(참조목록!G:G,,),0)),"")</f>
        <v>안동소주</v>
      </c>
    </row>
    <row r="270" spans="1:3" hidden="1" x14ac:dyDescent="0.3">
      <c r="B270" s="3" t="s">
        <v>614</v>
      </c>
      <c r="C270" s="3" t="str">
        <f>IFERROR(INDEX(참조목록!$B:$B,MATCH(6,INDEX(참조목록!G:G,,),0)),"")</f>
        <v>치자나무</v>
      </c>
    </row>
    <row r="271" spans="1:3" hidden="1" x14ac:dyDescent="0.3">
      <c r="B271" s="3" t="s">
        <v>615</v>
      </c>
      <c r="C271" s="3" t="str">
        <f>IFERROR(INDEX(참조목록!$B:$B,MATCH(7,INDEX(참조목록!G:G,,),0)),"")</f>
        <v>한우</v>
      </c>
    </row>
    <row r="272" spans="1:3" hidden="1" x14ac:dyDescent="0.3">
      <c r="B272" s="3" t="s">
        <v>616</v>
      </c>
      <c r="C272" s="3" t="str">
        <f>IFERROR(INDEX(참조목록!$B:$B,MATCH(8,INDEX(참조목록!G:G,,),0)),"")</f>
        <v>금목서</v>
      </c>
    </row>
    <row r="273" spans="1:3" hidden="1" x14ac:dyDescent="0.3">
      <c r="A273" s="4"/>
      <c r="B273" s="3" t="s">
        <v>617</v>
      </c>
      <c r="C273" s="3" t="str">
        <f>IFERROR(INDEX(참조목록!$B:$B,MATCH(9,INDEX(참조목록!G:G,,),0)),"")</f>
        <v>해당화</v>
      </c>
    </row>
    <row r="274" spans="1:3" hidden="1" x14ac:dyDescent="0.3">
      <c r="B274" s="3" t="s">
        <v>618</v>
      </c>
      <c r="C274" s="3" t="str">
        <f>IFERROR(INDEX(참조목록!$B:$B,MATCH(10,INDEX(참조목록!G:G,,),0)),"")</f>
        <v>등 세공</v>
      </c>
    </row>
    <row r="275" spans="1:3" hidden="1" x14ac:dyDescent="0.3">
      <c r="A275" s="4"/>
      <c r="C275" s="3" t="s">
        <v>51</v>
      </c>
    </row>
    <row r="276" spans="1:3" hidden="1" x14ac:dyDescent="0.3">
      <c r="B276" s="3" t="s">
        <v>619</v>
      </c>
      <c r="C276" s="3" t="str">
        <f>IFERROR(INDEX(참조목록!$B:$B,MATCH(1,INDEX(참조목록!H:H,,),0)),"")</f>
        <v>호필</v>
      </c>
    </row>
    <row r="277" spans="1:3" hidden="1" x14ac:dyDescent="0.3">
      <c r="A277" s="4"/>
      <c r="B277" s="3" t="s">
        <v>620</v>
      </c>
      <c r="C277" s="3" t="str">
        <f>IFERROR(INDEX(참조목록!$B:$B,MATCH(2,INDEX(참조목록!H:H,,),0)),"")</f>
        <v>대만 목각</v>
      </c>
    </row>
    <row r="278" spans="1:3" hidden="1" x14ac:dyDescent="0.3">
      <c r="B278" s="3" t="s">
        <v>621</v>
      </c>
      <c r="C278" s="3" t="str">
        <f>IFERROR(INDEX(참조목록!$B:$B,MATCH(3,INDEX(참조목록!H:H,,),0)),"")</f>
        <v>두반장</v>
      </c>
    </row>
    <row r="279" spans="1:3" hidden="1" x14ac:dyDescent="0.3">
      <c r="A279" s="4"/>
      <c r="B279" s="3" t="s">
        <v>622</v>
      </c>
      <c r="C279" s="3" t="str">
        <f>IFERROR(INDEX(참조목록!$B:$B,MATCH(4,INDEX(참조목록!H:H,,),0)),"")</f>
        <v>타네가시마 총</v>
      </c>
    </row>
    <row r="280" spans="1:3" hidden="1" x14ac:dyDescent="0.3">
      <c r="B280" s="3" t="s">
        <v>623</v>
      </c>
      <c r="C280" s="3" t="s">
        <v>629</v>
      </c>
    </row>
    <row r="281" spans="1:3" hidden="1" x14ac:dyDescent="0.3">
      <c r="A281" s="4"/>
      <c r="B281" s="3" t="s">
        <v>624</v>
      </c>
      <c r="C281" s="3" t="str">
        <f>IFERROR(INDEX(참조목록!$B:$B,MATCH(6,INDEX(참조목록!H:H,,),0)),"")</f>
        <v>일본 서적</v>
      </c>
    </row>
    <row r="282" spans="1:3" hidden="1" x14ac:dyDescent="0.3">
      <c r="B282" s="3" t="s">
        <v>625</v>
      </c>
      <c r="C282" s="3" t="str">
        <f>IFERROR(INDEX(참조목록!$B:$B,MATCH(7,INDEX(참조목록!H:H,,),0)),"")</f>
        <v>스타아니스</v>
      </c>
    </row>
    <row r="283" spans="1:3" hidden="1" x14ac:dyDescent="0.3">
      <c r="A283" s="4"/>
      <c r="B283" s="3" t="s">
        <v>626</v>
      </c>
      <c r="C283" s="3" t="str">
        <f>IFERROR(INDEX(참조목록!$B:$B,MATCH(8,INDEX(참조목록!H:H,,),0)),"")</f>
        <v>사다장</v>
      </c>
    </row>
    <row r="284" spans="1:3" hidden="1" x14ac:dyDescent="0.3">
      <c r="B284" s="3" t="s">
        <v>627</v>
      </c>
      <c r="C284" s="3" t="str">
        <f>IFERROR(INDEX(참조목록!$B:$B,MATCH(9,INDEX(참조목록!H:H,,),0)),"")</f>
        <v>한지</v>
      </c>
    </row>
    <row r="285" spans="1:3" hidden="1" x14ac:dyDescent="0.3">
      <c r="A285" s="4"/>
      <c r="B285" s="3" t="s">
        <v>628</v>
      </c>
      <c r="C285" s="3" t="str">
        <f>IFERROR(INDEX(참조목록!$B:$B,MATCH(10,INDEX(참조목록!H:H,,),0)),"")</f>
        <v>유자</v>
      </c>
    </row>
    <row r="286" spans="1:3" hidden="1" x14ac:dyDescent="0.3">
      <c r="C286" s="3" t="s">
        <v>52</v>
      </c>
    </row>
    <row r="287" spans="1:3" hidden="1" x14ac:dyDescent="0.3">
      <c r="A287" s="4"/>
      <c r="B287" s="3" t="s">
        <v>630</v>
      </c>
      <c r="C287" s="3" t="str">
        <f>IFERROR(INDEX(참조목록!$B:$B,MATCH(1,INDEX(참조목록!I:I,,),0)),"")</f>
        <v>면죽연화</v>
      </c>
    </row>
    <row r="288" spans="1:3" hidden="1" x14ac:dyDescent="0.3">
      <c r="B288" s="3" t="s">
        <v>631</v>
      </c>
      <c r="C288" s="3" t="str">
        <f>IFERROR(INDEX(참조목록!$B:$B,MATCH(2,INDEX(참조목록!I:I,,),0)),"")</f>
        <v>가는 끈</v>
      </c>
    </row>
    <row r="289" spans="1:3" hidden="1" x14ac:dyDescent="0.3">
      <c r="B289" s="3" t="s">
        <v>632</v>
      </c>
      <c r="C289" s="3" t="str">
        <f>IFERROR(INDEX(참조목록!$B:$B,MATCH(3,INDEX(참조목록!I:I,,),0)),"")</f>
        <v/>
      </c>
    </row>
    <row r="290" spans="1:3" hidden="1" x14ac:dyDescent="0.3">
      <c r="B290" s="3" t="s">
        <v>633</v>
      </c>
      <c r="C290" s="3" t="str">
        <f>IFERROR(INDEX(참조목록!$B:$B,MATCH(4,INDEX(참조목록!I:I,,),0)),"")</f>
        <v>송백자</v>
      </c>
    </row>
    <row r="291" spans="1:3" hidden="1" x14ac:dyDescent="0.3">
      <c r="A291" s="4"/>
      <c r="B291" s="3" t="s">
        <v>634</v>
      </c>
      <c r="C291" s="3" t="str">
        <f>IFERROR(INDEX(참조목록!$B:$B,MATCH(5,INDEX(참조목록!I:I,,),0)),"")</f>
        <v>소바</v>
      </c>
    </row>
    <row r="292" spans="1:3" hidden="1" x14ac:dyDescent="0.3">
      <c r="B292" s="3" t="s">
        <v>635</v>
      </c>
      <c r="C292" s="3" t="str">
        <f>IFERROR(INDEX(참조목록!$B:$B,MATCH(6,INDEX(참조목록!I:I,,),0)),"")</f>
        <v>오배자</v>
      </c>
    </row>
    <row r="293" spans="1:3" hidden="1" x14ac:dyDescent="0.3">
      <c r="A293" s="4"/>
      <c r="B293" s="3" t="s">
        <v>636</v>
      </c>
      <c r="C293" s="3" t="str">
        <f>IFERROR(INDEX(참조목록!$B:$B,MATCH(7,INDEX(참조목록!I:I,,),0)),"")</f>
        <v>간장</v>
      </c>
    </row>
    <row r="294" spans="1:3" hidden="1" x14ac:dyDescent="0.3">
      <c r="B294" s="3" t="s">
        <v>637</v>
      </c>
      <c r="C294" s="3" t="str">
        <f>IFERROR(INDEX(참조목록!$B:$B,MATCH(8,INDEX(참조목록!I:I,,),0)),"")</f>
        <v>대만 사파이어</v>
      </c>
    </row>
    <row r="295" spans="1:3" hidden="1" x14ac:dyDescent="0.3">
      <c r="A295" s="4"/>
      <c r="B295" s="3" t="s">
        <v>638</v>
      </c>
      <c r="C295" s="3" t="str">
        <f>IFERROR(INDEX(참조목록!$B:$B,MATCH(9,INDEX(참조목록!I:I,,),0)),"")</f>
        <v>중국 서화</v>
      </c>
    </row>
    <row r="296" spans="1:3" hidden="1" x14ac:dyDescent="0.3">
      <c r="B296" s="3" t="s">
        <v>639</v>
      </c>
      <c r="C296" s="3" t="s">
        <v>640</v>
      </c>
    </row>
    <row r="297" spans="1:3" hidden="1" x14ac:dyDescent="0.3">
      <c r="A297" s="4"/>
      <c r="C297" s="3" t="s">
        <v>53</v>
      </c>
    </row>
    <row r="298" spans="1:3" hidden="1" x14ac:dyDescent="0.3">
      <c r="B298" s="3" t="s">
        <v>641</v>
      </c>
      <c r="C298" s="3" t="str">
        <f>IFERROR(INDEX(참조목록!$B:$B,MATCH(1,INDEX(참조목록!J:J,,),0)),"")</f>
        <v>고묵</v>
      </c>
    </row>
    <row r="299" spans="1:3" hidden="1" x14ac:dyDescent="0.3">
      <c r="A299" s="4"/>
      <c r="B299" s="3" t="s">
        <v>642</v>
      </c>
      <c r="C299" s="3" t="str">
        <f>IFERROR(INDEX(참조목록!$B:$B,MATCH(2,INDEX(참조목록!J:J,,),0)),"")</f>
        <v>가지</v>
      </c>
    </row>
    <row r="300" spans="1:3" hidden="1" x14ac:dyDescent="0.3">
      <c r="B300" s="3" t="s">
        <v>643</v>
      </c>
      <c r="C300" s="3" t="str">
        <f>IFERROR(INDEX(참조목록!$B:$B,MATCH(3,INDEX(참조목록!J:J,,),0)),"")</f>
        <v>굴조개</v>
      </c>
    </row>
    <row r="301" spans="1:3" hidden="1" x14ac:dyDescent="0.3">
      <c r="A301" s="4"/>
      <c r="B301" s="3" t="s">
        <v>644</v>
      </c>
      <c r="C301" s="3" t="str">
        <f>IFERROR(INDEX(참조목록!$B:$B,MATCH(4,INDEX(참조목록!J:J,,),0)),"")</f>
        <v>대만 미주</v>
      </c>
    </row>
    <row r="302" spans="1:3" hidden="1" x14ac:dyDescent="0.3">
      <c r="B302" s="3" t="s">
        <v>645</v>
      </c>
      <c r="C302" s="3" t="str">
        <f>IFERROR(INDEX(참조목록!$B:$B,MATCH(5,INDEX(참조목록!J:J,,),0)),"")</f>
        <v>중국 서적</v>
      </c>
    </row>
    <row r="303" spans="1:3" hidden="1" x14ac:dyDescent="0.3">
      <c r="A303" s="4"/>
      <c r="B303" s="3" t="s">
        <v>646</v>
      </c>
      <c r="C303" s="3" t="str">
        <f>IFERROR(INDEX(참조목록!$B:$B,MATCH(6,INDEX(참조목록!J:J,,),0)),"")</f>
        <v>중국비단</v>
      </c>
    </row>
    <row r="304" spans="1:3" hidden="1" x14ac:dyDescent="0.3">
      <c r="B304" s="3" t="s">
        <v>647</v>
      </c>
      <c r="C304" s="3" t="str">
        <f>IFERROR(INDEX(참조목록!$B:$B,MATCH(7,INDEX(참조목록!J:J,,),0)),"")</f>
        <v>한지</v>
      </c>
    </row>
    <row r="305" spans="1:3" hidden="1" x14ac:dyDescent="0.3">
      <c r="A305" s="4"/>
      <c r="B305" s="3" t="s">
        <v>648</v>
      </c>
      <c r="C305" s="3" t="str">
        <f>IFERROR(INDEX(참조목록!$B:$B,MATCH(8,INDEX(참조목록!J:J,,),0)),"")</f>
        <v>대도</v>
      </c>
    </row>
    <row r="306" spans="1:3" hidden="1" x14ac:dyDescent="0.3">
      <c r="B306" s="3" t="s">
        <v>649</v>
      </c>
      <c r="C306" s="3" t="str">
        <f>IFERROR(INDEX(참조목록!$B:$B,MATCH(9,INDEX(참조목록!J:J,,),0)),"")</f>
        <v>고려청자</v>
      </c>
    </row>
    <row r="307" spans="1:3" hidden="1" x14ac:dyDescent="0.3">
      <c r="B307" s="3" t="s">
        <v>650</v>
      </c>
      <c r="C307" s="3" t="str">
        <f>IFERROR(INDEX(참조목록!$B:$B,MATCH(10,INDEX(참조목록!J:J,,),0)),"")</f>
        <v>애옥</v>
      </c>
    </row>
    <row r="308" spans="1:3" hidden="1" x14ac:dyDescent="0.3">
      <c r="C308" s="3" t="s">
        <v>54</v>
      </c>
    </row>
    <row r="309" spans="1:3" hidden="1" x14ac:dyDescent="0.3">
      <c r="A309" s="4"/>
      <c r="B309" s="3" t="s">
        <v>651</v>
      </c>
      <c r="C309" s="3" t="str">
        <f>IFERROR(INDEX(참조목록!$B:$B,MATCH(1,INDEX(참조목록!L:L,,),0)),"")</f>
        <v>가지</v>
      </c>
    </row>
    <row r="310" spans="1:3" hidden="1" x14ac:dyDescent="0.3">
      <c r="B310" s="3" t="s">
        <v>652</v>
      </c>
      <c r="C310" s="3" t="str">
        <f>IFERROR(INDEX(참조목록!$B:$B,MATCH(2,INDEX(참조목록!L:L,,),0)),"")</f>
        <v>고묵</v>
      </c>
    </row>
    <row r="311" spans="1:3" hidden="1" x14ac:dyDescent="0.3">
      <c r="A311" s="4"/>
      <c r="B311" s="3" t="s">
        <v>653</v>
      </c>
      <c r="C311" s="3" t="str">
        <f>IFERROR(INDEX(참조목록!$B:$B,MATCH(3,INDEX(참조목록!L:L,,),0)),"")</f>
        <v>북투석</v>
      </c>
    </row>
    <row r="312" spans="1:3" hidden="1" x14ac:dyDescent="0.3">
      <c r="B312" s="3" t="s">
        <v>654</v>
      </c>
      <c r="C312" s="3" t="str">
        <f>IFERROR(INDEX(참조목록!$B:$B,MATCH(4,INDEX(참조목록!L:L,,),0)),"")</f>
        <v>덩굴 갑옷</v>
      </c>
    </row>
    <row r="313" spans="1:3" hidden="1" x14ac:dyDescent="0.3">
      <c r="A313" s="4"/>
      <c r="B313" s="3" t="s">
        <v>655</v>
      </c>
      <c r="C313" s="3" t="str">
        <f>IFERROR(INDEX(참조목록!$B:$B,MATCH(5,INDEX(참조목록!L:L,,),0)),"")</f>
        <v>적동광</v>
      </c>
    </row>
    <row r="314" spans="1:3" hidden="1" x14ac:dyDescent="0.3">
      <c r="B314" s="3" t="s">
        <v>656</v>
      </c>
      <c r="C314" s="3" t="str">
        <f>IFERROR(INDEX(참조목록!$B:$B,MATCH(6,INDEX(참조목록!L:L,,),0)),"")</f>
        <v>조선 은</v>
      </c>
    </row>
    <row r="315" spans="1:3" hidden="1" x14ac:dyDescent="0.3">
      <c r="A315" s="4"/>
      <c r="B315" s="3" t="s">
        <v>657</v>
      </c>
      <c r="C315" s="3" t="str">
        <f>IFERROR(INDEX(참조목록!$B:$B,MATCH(7,INDEX(참조목록!L:L,,),0)),"")</f>
        <v>동권총</v>
      </c>
    </row>
    <row r="316" spans="1:3" hidden="1" x14ac:dyDescent="0.3">
      <c r="B316" s="3" t="s">
        <v>658</v>
      </c>
      <c r="C316" s="3" t="str">
        <f>IFERROR(INDEX(참조목록!$B:$B,MATCH(8,INDEX(참조목록!L:L,,),0)),"")</f>
        <v>호피</v>
      </c>
    </row>
    <row r="317" spans="1:3" hidden="1" x14ac:dyDescent="0.3">
      <c r="A317" s="4"/>
      <c r="B317" s="3" t="s">
        <v>659</v>
      </c>
      <c r="C317" s="3" t="str">
        <f>IFERROR(INDEX(참조목록!$B:$B,MATCH(9,INDEX(참조목록!L:L,,),0)),"")</f>
        <v>동충하초</v>
      </c>
    </row>
    <row r="318" spans="1:3" hidden="1" x14ac:dyDescent="0.3">
      <c r="B318" s="3" t="s">
        <v>660</v>
      </c>
      <c r="C318" s="3" t="str">
        <f>IFERROR(INDEX(참조목록!$B:$B,MATCH(10,INDEX(참조목록!L:L,,),0)),"")</f>
        <v>등</v>
      </c>
    </row>
    <row r="319" spans="1:3" hidden="1" x14ac:dyDescent="0.3">
      <c r="A319" s="4"/>
      <c r="C319" s="3" t="s">
        <v>55</v>
      </c>
    </row>
    <row r="320" spans="1:3" hidden="1" x14ac:dyDescent="0.3">
      <c r="B320" s="3" t="s">
        <v>661</v>
      </c>
      <c r="C320" s="3" t="str">
        <f>IFERROR(INDEX(참조목록!$B:$B,MATCH(1,INDEX(참조목록!K:K,,),0)),"")</f>
        <v>호필</v>
      </c>
    </row>
    <row r="321" spans="1:3" hidden="1" x14ac:dyDescent="0.3">
      <c r="A321" s="4"/>
      <c r="B321" s="3" t="s">
        <v>662</v>
      </c>
      <c r="C321" s="3" t="str">
        <f>IFERROR(INDEX(참조목록!$B:$B,MATCH(2,INDEX(참조목록!K:K,,),0)),"")</f>
        <v>가는 끈</v>
      </c>
    </row>
    <row r="322" spans="1:3" hidden="1" x14ac:dyDescent="0.3">
      <c r="B322" s="3" t="s">
        <v>663</v>
      </c>
      <c r="C322" s="3" t="str">
        <f>IFERROR(INDEX(참조목록!$B:$B,MATCH(3,INDEX(참조목록!K:K,,),0)),"")</f>
        <v/>
      </c>
    </row>
    <row r="323" spans="1:3" hidden="1" x14ac:dyDescent="0.3">
      <c r="A323" s="4"/>
      <c r="B323" s="3" t="s">
        <v>664</v>
      </c>
      <c r="C323" s="3" t="str">
        <f>IFERROR(INDEX(참조목록!$B:$B,MATCH(4,INDEX(참조목록!K:K,,),0)),"")</f>
        <v>타네가시마 총</v>
      </c>
    </row>
    <row r="324" spans="1:3" hidden="1" x14ac:dyDescent="0.3">
      <c r="B324" s="3" t="s">
        <v>665</v>
      </c>
      <c r="C324" s="3" t="str">
        <f>IFERROR(INDEX(참조목록!$B:$B,MATCH(5,INDEX(참조목록!K:K,,),0)),"")</f>
        <v>투척 폭탄</v>
      </c>
    </row>
    <row r="325" spans="1:3" hidden="1" x14ac:dyDescent="0.3">
      <c r="B325" s="3" t="s">
        <v>666</v>
      </c>
      <c r="C325" s="3" t="str">
        <f>IFERROR(INDEX(참조목록!$B:$B,MATCH(6,INDEX(참조목록!L:L,,),0)),"")</f>
        <v>조선 은</v>
      </c>
    </row>
    <row r="326" spans="1:3" hidden="1" x14ac:dyDescent="0.3">
      <c r="B326" s="3" t="s">
        <v>667</v>
      </c>
      <c r="C326" s="3" t="str">
        <f>IFERROR(INDEX(참조목록!$B:$B,MATCH(7,INDEX(참조목록!K:K,,),0)),"")</f>
        <v>칠기</v>
      </c>
    </row>
    <row r="327" spans="1:3" hidden="1" x14ac:dyDescent="0.3">
      <c r="A327" s="4"/>
      <c r="B327" s="3" t="s">
        <v>668</v>
      </c>
      <c r="C327" s="3" t="str">
        <f>IFERROR(INDEX(참조목록!$B:$B,MATCH(8,INDEX(참조목록!K:K,,),0)),"")</f>
        <v>마직물</v>
      </c>
    </row>
    <row r="328" spans="1:3" hidden="1" x14ac:dyDescent="0.3">
      <c r="B328" s="3" t="s">
        <v>669</v>
      </c>
      <c r="C328" s="3" t="str">
        <f>IFERROR(INDEX(참조목록!$B:$B,MATCH(9,INDEX(참조목록!K:K,,),0)),"")</f>
        <v>양지백옥</v>
      </c>
    </row>
    <row r="329" spans="1:3" hidden="1" x14ac:dyDescent="0.3">
      <c r="A329" s="4"/>
      <c r="B329" s="3" t="s">
        <v>670</v>
      </c>
      <c r="C329" s="3" t="str">
        <f>IFERROR(INDEX(참조목록!$B:$B,MATCH(10,INDEX(참조목록!K:K,,),0)),"")</f>
        <v>홍두</v>
      </c>
    </row>
    <row r="330" spans="1:3" hidden="1" x14ac:dyDescent="0.3">
      <c r="C330" s="3" t="s">
        <v>442</v>
      </c>
    </row>
    <row r="331" spans="1:3" hidden="1" x14ac:dyDescent="0.3">
      <c r="A331" s="4"/>
      <c r="B331" s="3" t="s">
        <v>671</v>
      </c>
      <c r="C331" s="3" t="str">
        <f>IFERROR(INDEX(참조목록!$B:$B,MATCH(1,INDEX(참조목록!M:M,,),0)),"")</f>
        <v>양주 밤</v>
      </c>
    </row>
    <row r="332" spans="1:3" hidden="1" x14ac:dyDescent="0.3">
      <c r="B332" s="3" t="s">
        <v>672</v>
      </c>
      <c r="C332" s="3" t="str">
        <f>IFERROR(INDEX(참조목록!$B:$B,MATCH(2,INDEX(참조목록!M:M,,),0)),"")</f>
        <v>등</v>
      </c>
    </row>
    <row r="333" spans="1:3" hidden="1" x14ac:dyDescent="0.3">
      <c r="A333" s="4"/>
      <c r="B333" s="3" t="s">
        <v>673</v>
      </c>
      <c r="C333" s="3" t="str">
        <f>IFERROR(INDEX(참조목록!$B:$B,MATCH(3,INDEX(참조목록!M:M,,),0)),"")</f>
        <v>가지</v>
      </c>
    </row>
    <row r="334" spans="1:3" hidden="1" x14ac:dyDescent="0.3">
      <c r="B334" s="3" t="s">
        <v>674</v>
      </c>
      <c r="C334" s="3" t="str">
        <f>IFERROR(INDEX(참조목록!$B:$B,MATCH(4,INDEX(참조목록!M:M,,),0)),"")</f>
        <v>호피</v>
      </c>
    </row>
    <row r="335" spans="1:3" hidden="1" x14ac:dyDescent="0.3">
      <c r="A335" s="4"/>
      <c r="B335" s="3" t="s">
        <v>675</v>
      </c>
      <c r="C335" s="3" t="str">
        <f>IFERROR(INDEX(참조목록!$B:$B,MATCH(5,INDEX(참조목록!M:M,,),0)),"")</f>
        <v>등 세공</v>
      </c>
    </row>
    <row r="336" spans="1:3" hidden="1" x14ac:dyDescent="0.3">
      <c r="B336" s="3" t="s">
        <v>676</v>
      </c>
      <c r="C336" s="3" t="str">
        <f>IFERROR(INDEX(참조목록!$B:$B,MATCH(6,INDEX(참조목록!M:M,,),0)),"")</f>
        <v>간장</v>
      </c>
    </row>
    <row r="337" spans="1:3" hidden="1" x14ac:dyDescent="0.3">
      <c r="A337" s="4"/>
      <c r="B337" s="3" t="s">
        <v>677</v>
      </c>
      <c r="C337" s="3" t="str">
        <f>IFERROR(INDEX(참조목록!$B:$B,MATCH(7,INDEX(참조목록!M:M,,),0)),"")</f>
        <v>화지</v>
      </c>
    </row>
    <row r="338" spans="1:3" hidden="1" x14ac:dyDescent="0.3">
      <c r="B338" s="3" t="s">
        <v>678</v>
      </c>
      <c r="C338" s="3" t="str">
        <f>IFERROR(INDEX(참조목록!$B:$B,MATCH(8,INDEX(참조목록!M:M,,),0)),"")</f>
        <v>대나무</v>
      </c>
    </row>
    <row r="339" spans="1:3" hidden="1" x14ac:dyDescent="0.3">
      <c r="A339" s="4"/>
      <c r="B339" s="3" t="s">
        <v>679</v>
      </c>
      <c r="C339" s="3" t="str">
        <f>IFERROR(INDEX(참조목록!$B:$B,MATCH(9,INDEX(참조목록!M:M,,),0)),"")</f>
        <v>명주</v>
      </c>
    </row>
    <row r="340" spans="1:3" hidden="1" x14ac:dyDescent="0.3">
      <c r="B340" s="3" t="s">
        <v>680</v>
      </c>
      <c r="C340" s="3" t="str">
        <f>IFERROR(INDEX(참조목록!$B:$B,MATCH(10,INDEX(참조목록!M:M,,),0)),"")</f>
        <v>한우</v>
      </c>
    </row>
    <row r="341" spans="1:3" hidden="1" x14ac:dyDescent="0.3">
      <c r="A341" s="4"/>
      <c r="C341" s="3" t="s">
        <v>443</v>
      </c>
    </row>
    <row r="342" spans="1:3" hidden="1" x14ac:dyDescent="0.3">
      <c r="B342" s="3" t="s">
        <v>681</v>
      </c>
      <c r="C342" s="3" t="str">
        <f>IFERROR(INDEX(참조목록!$B:$B,MATCH(1,INDEX(참조목록!N:N,,),0)),"")</f>
        <v>안동소주</v>
      </c>
    </row>
    <row r="343" spans="1:3" hidden="1" x14ac:dyDescent="0.3">
      <c r="B343" s="3" t="s">
        <v>682</v>
      </c>
      <c r="C343" s="3" t="str">
        <f>IFERROR(INDEX(참조목록!$B:$B,MATCH(2,INDEX(참조목록!N:N,,),0)),"")</f>
        <v>등심초</v>
      </c>
    </row>
    <row r="344" spans="1:3" hidden="1" x14ac:dyDescent="0.3">
      <c r="B344" s="3" t="s">
        <v>683</v>
      </c>
      <c r="C344" s="3" t="str">
        <f>IFERROR(INDEX(참조목록!$B:$B,MATCH(3,INDEX(참조목록!N:N,,),0)),"")</f>
        <v>링쟈오</v>
      </c>
    </row>
    <row r="345" spans="1:3" hidden="1" x14ac:dyDescent="0.3">
      <c r="A345" s="4"/>
      <c r="B345" s="3" t="s">
        <v>684</v>
      </c>
      <c r="C345" s="3" t="str">
        <f>IFERROR(INDEX(참조목록!$B:$B,MATCH(4,INDEX(참조목록!N:N,,),0)),"")</f>
        <v>청주</v>
      </c>
    </row>
    <row r="346" spans="1:3" hidden="1" x14ac:dyDescent="0.3">
      <c r="B346" s="3" t="s">
        <v>685</v>
      </c>
      <c r="C346" s="3" t="str">
        <f>IFERROR(INDEX(참조목록!$B:$B,MATCH(5,INDEX(참조목록!N:N,,),0)),"")</f>
        <v>운남 은</v>
      </c>
    </row>
    <row r="347" spans="1:3" hidden="1" x14ac:dyDescent="0.3">
      <c r="A347" s="4"/>
      <c r="B347" s="3" t="s">
        <v>686</v>
      </c>
      <c r="C347" s="3" t="str">
        <f>IFERROR(INDEX(참조목록!$B:$B,MATCH(6,INDEX(참조목록!N:N,,),0)),"")</f>
        <v>조선 은</v>
      </c>
    </row>
    <row r="348" spans="1:3" hidden="1" x14ac:dyDescent="0.3">
      <c r="B348" s="3" t="s">
        <v>687</v>
      </c>
      <c r="C348" s="3" t="str">
        <f>IFERROR(INDEX(참조목록!$B:$B,MATCH(7,INDEX(참조목록!N:N,,),0)),"")</f>
        <v>굴조개</v>
      </c>
    </row>
    <row r="349" spans="1:3" hidden="1" x14ac:dyDescent="0.3">
      <c r="A349" s="4"/>
      <c r="B349" s="3" t="s">
        <v>688</v>
      </c>
      <c r="C349" s="3" t="str">
        <f>IFERROR(INDEX(참조목록!$B:$B,MATCH(8,INDEX(참조목록!N:N,,),0)),"")</f>
        <v>소바</v>
      </c>
    </row>
    <row r="350" spans="1:3" hidden="1" x14ac:dyDescent="0.3">
      <c r="B350" s="3" t="s">
        <v>689</v>
      </c>
      <c r="C350" s="3" t="str">
        <f>IFERROR(INDEX(참조목록!$B:$B,MATCH(9,INDEX(참조목록!N:N,,),0)),"")</f>
        <v>진과스 금</v>
      </c>
    </row>
    <row r="351" spans="1:3" hidden="1" x14ac:dyDescent="0.3">
      <c r="A351" s="4"/>
      <c r="B351" s="3" t="s">
        <v>690</v>
      </c>
      <c r="C351" s="3" t="str">
        <f>IFERROR(INDEX(참조목록!$B:$B,MATCH(10,INDEX(참조목록!N:N,,),0)),"")</f>
        <v>일본도</v>
      </c>
    </row>
    <row r="352" spans="1:3" hidden="1" x14ac:dyDescent="0.3">
      <c r="C352" s="3" t="s">
        <v>444</v>
      </c>
    </row>
    <row r="353" spans="1:3" hidden="1" x14ac:dyDescent="0.3">
      <c r="A353" s="4"/>
      <c r="B353" s="3" t="s">
        <v>691</v>
      </c>
      <c r="C353" s="3" t="str">
        <f>IFERROR(INDEX(참조목록!$B:$B,MATCH(1,INDEX(참조목록!O:O,,),0)),"")</f>
        <v>양주 밤</v>
      </c>
    </row>
    <row r="354" spans="1:3" hidden="1" x14ac:dyDescent="0.3">
      <c r="B354" s="3" t="s">
        <v>692</v>
      </c>
      <c r="C354" s="3" t="str">
        <f>IFERROR(INDEX(참조목록!$B:$B,MATCH(2,INDEX(참조목록!O:O,,),0)),"")</f>
        <v>등심초</v>
      </c>
    </row>
    <row r="355" spans="1:3" hidden="1" x14ac:dyDescent="0.3">
      <c r="A355" s="4"/>
      <c r="B355" s="3" t="s">
        <v>693</v>
      </c>
      <c r="C355" s="3" t="str">
        <f>IFERROR(INDEX(참조목록!$B:$B,MATCH(3,INDEX(참조목록!O:O,,),0)),"")</f>
        <v>복분자</v>
      </c>
    </row>
    <row r="356" spans="1:3" hidden="1" x14ac:dyDescent="0.3">
      <c r="B356" s="3" t="s">
        <v>694</v>
      </c>
      <c r="C356" s="3" t="str">
        <f>IFERROR(INDEX(참조목록!$B:$B,MATCH(4,INDEX(참조목록!O:O,,),0)),"")</f>
        <v>숭어알 젓갈</v>
      </c>
    </row>
    <row r="357" spans="1:3" hidden="1" x14ac:dyDescent="0.3">
      <c r="A357" s="4"/>
      <c r="B357" s="3" t="s">
        <v>695</v>
      </c>
      <c r="C357" s="3" t="str">
        <f>IFERROR(INDEX(참조목록!$B:$B,MATCH(5,INDEX(참조목록!O:O,,),0)),"")</f>
        <v>대도</v>
      </c>
    </row>
    <row r="358" spans="1:3" hidden="1" x14ac:dyDescent="0.3">
      <c r="B358" s="3" t="s">
        <v>696</v>
      </c>
      <c r="C358" s="3" t="str">
        <f>IFERROR(INDEX(참조목록!$B:$B,MATCH(6,INDEX(참조목록!O:O,,),0)),"")</f>
        <v>청룡도</v>
      </c>
    </row>
    <row r="359" spans="1:3" hidden="1" x14ac:dyDescent="0.3">
      <c r="A359" s="4"/>
      <c r="B359" s="3" t="s">
        <v>697</v>
      </c>
      <c r="C359" s="3" t="str">
        <f>IFERROR(INDEX(참조목록!$B:$B,MATCH(7,INDEX(참조목록!O:O,,),0)),"")</f>
        <v>동충하초</v>
      </c>
    </row>
    <row r="360" spans="1:3" hidden="1" x14ac:dyDescent="0.3">
      <c r="B360" s="3" t="s">
        <v>698</v>
      </c>
      <c r="C360" s="3" t="str">
        <f>IFERROR(INDEX(참조목록!$B:$B,MATCH(8,INDEX(참조목록!O:O,,),0)),"")</f>
        <v>맥반석</v>
      </c>
    </row>
    <row r="361" spans="1:3" hidden="1" x14ac:dyDescent="0.3">
      <c r="B361" s="3" t="s">
        <v>699</v>
      </c>
      <c r="C361" s="3" t="str">
        <f>IFERROR(INDEX(참조목록!$B:$B,MATCH(9,INDEX(참조목록!O:O,,),0)),"")</f>
        <v>청주</v>
      </c>
    </row>
    <row r="362" spans="1:3" hidden="1" x14ac:dyDescent="0.3">
      <c r="B362" s="3" t="s">
        <v>700</v>
      </c>
      <c r="C362" s="3" t="str">
        <f>IFERROR(INDEX(참조목록!$B:$B,MATCH(10,INDEX(참조목록!O:O,,),0)),"")</f>
        <v>대만 사파이어</v>
      </c>
    </row>
    <row r="363" spans="1:3" hidden="1" x14ac:dyDescent="0.3">
      <c r="A363" s="4"/>
      <c r="C363" s="3" t="s">
        <v>445</v>
      </c>
    </row>
    <row r="364" spans="1:3" hidden="1" x14ac:dyDescent="0.3">
      <c r="B364" s="3" t="s">
        <v>701</v>
      </c>
      <c r="C364" s="3" t="str">
        <f>IFERROR(INDEX(참조목록!$B:$B,MATCH(1,INDEX(참조목록!P:P,,),0)),"")</f>
        <v>백년초</v>
      </c>
    </row>
    <row r="365" spans="1:3" hidden="1" x14ac:dyDescent="0.3">
      <c r="A365" s="4"/>
      <c r="B365" s="3" t="s">
        <v>702</v>
      </c>
      <c r="C365" s="3" t="str">
        <f>IFERROR(INDEX(참조목록!$B:$B,MATCH(2,INDEX(참조목록!P:P,,),0)),"")</f>
        <v>금침화</v>
      </c>
    </row>
    <row r="366" spans="1:3" hidden="1" x14ac:dyDescent="0.3">
      <c r="B366" s="3" t="s">
        <v>703</v>
      </c>
      <c r="C366" s="3" t="str">
        <f>IFERROR(INDEX(참조목록!$B:$B,MATCH(3,INDEX(참조목록!P:P,,),0)),"")</f>
        <v>자수정</v>
      </c>
    </row>
    <row r="367" spans="1:3" hidden="1" x14ac:dyDescent="0.3">
      <c r="A367" s="4"/>
      <c r="B367" s="3" t="s">
        <v>704</v>
      </c>
      <c r="C367" s="3" t="str">
        <f>IFERROR(INDEX(참조목록!$B:$B,MATCH(4,INDEX(참조목록!P:P,,),0)),"")</f>
        <v>산초 된장</v>
      </c>
    </row>
    <row r="368" spans="1:3" hidden="1" x14ac:dyDescent="0.3">
      <c r="B368" s="3" t="s">
        <v>705</v>
      </c>
      <c r="C368" s="3" t="str">
        <f>IFERROR(INDEX(참조목록!$B:$B,MATCH(5,INDEX(참조목록!P:P,,),0)),"")</f>
        <v>동권총</v>
      </c>
    </row>
    <row r="369" spans="1:3" hidden="1" x14ac:dyDescent="0.3">
      <c r="A369" s="4"/>
      <c r="B369" s="3" t="s">
        <v>706</v>
      </c>
      <c r="C369" s="3" t="str">
        <f>IFERROR(INDEX(참조목록!$B:$B,MATCH(6,INDEX(참조목록!P:P,,),0)),"")</f>
        <v>각 세공</v>
      </c>
    </row>
    <row r="370" spans="1:3" hidden="1" x14ac:dyDescent="0.3">
      <c r="B370" s="3" t="s">
        <v>707</v>
      </c>
      <c r="C370" s="3" t="str">
        <f>IFERROR(INDEX(참조목록!$B:$B,MATCH(7,INDEX(참조목록!P:P,,),0)),"")</f>
        <v>중국비단</v>
      </c>
    </row>
    <row r="371" spans="1:3" hidden="1" x14ac:dyDescent="0.3">
      <c r="A371" s="4"/>
      <c r="B371" s="3" t="s">
        <v>708</v>
      </c>
      <c r="C371" s="3" t="str">
        <f>IFERROR(INDEX(참조목록!$B:$B,MATCH(8,INDEX(참조목록!P:P,,),0)),"")</f>
        <v>가지</v>
      </c>
    </row>
    <row r="372" spans="1:3" hidden="1" x14ac:dyDescent="0.3">
      <c r="B372" s="3" t="s">
        <v>709</v>
      </c>
      <c r="C372" s="3" t="str">
        <f>IFERROR(INDEX(참조목록!$B:$B,MATCH(9,INDEX(참조목록!P:P,,),0)),"")</f>
        <v>산초</v>
      </c>
    </row>
    <row r="373" spans="1:3" hidden="1" x14ac:dyDescent="0.3">
      <c r="A373" s="4"/>
      <c r="B373" s="3" t="s">
        <v>710</v>
      </c>
      <c r="C373" s="3" t="s">
        <v>499</v>
      </c>
    </row>
    <row r="374" spans="1:3" hidden="1" x14ac:dyDescent="0.3">
      <c r="C374" s="3" t="s">
        <v>446</v>
      </c>
    </row>
    <row r="375" spans="1:3" hidden="1" x14ac:dyDescent="0.3">
      <c r="A375" s="4"/>
      <c r="B375" s="3" t="s">
        <v>711</v>
      </c>
      <c r="C375" s="3" t="str">
        <f>IFERROR(INDEX(참조목록!$B:$B,MATCH(1,INDEX(참조목록!Q:Q,,),0)),"")</f>
        <v>백년초</v>
      </c>
    </row>
    <row r="376" spans="1:3" hidden="1" x14ac:dyDescent="0.3">
      <c r="B376" s="3" t="s">
        <v>712</v>
      </c>
      <c r="C376" s="3" t="str">
        <f>IFERROR(INDEX(참조목록!$B:$B,MATCH(2,INDEX(참조목록!Q:Q,,),0)),"")</f>
        <v>복분자</v>
      </c>
    </row>
    <row r="377" spans="1:3" hidden="1" x14ac:dyDescent="0.3">
      <c r="A377" s="4"/>
      <c r="B377" s="3" t="s">
        <v>713</v>
      </c>
      <c r="C377" s="3" t="str">
        <f>IFERROR(INDEX(참조목록!$B:$B,MATCH(3,INDEX(참조목록!Q:Q,,),0)),"")</f>
        <v xml:space="preserve">사마 은 </v>
      </c>
    </row>
    <row r="378" spans="1:3" hidden="1" x14ac:dyDescent="0.3">
      <c r="B378" s="3" t="s">
        <v>714</v>
      </c>
      <c r="C378" s="3" t="str">
        <f>IFERROR(INDEX(참조목록!$B:$B,MATCH(4,INDEX(참조목록!Q:Q,,),0)),"")</f>
        <v>대만 사파이어</v>
      </c>
    </row>
    <row r="379" spans="1:3" hidden="1" x14ac:dyDescent="0.3">
      <c r="B379" s="3" t="s">
        <v>715</v>
      </c>
      <c r="C379" s="3" t="str">
        <f>IFERROR(INDEX(참조목록!$B:$B,MATCH(5,INDEX(참조목록!Q:Q,,),0)),"")</f>
        <v>호피</v>
      </c>
    </row>
    <row r="380" spans="1:3" hidden="1" x14ac:dyDescent="0.3">
      <c r="B380" s="3" t="s">
        <v>716</v>
      </c>
      <c r="C380" s="3" t="str">
        <f>IFERROR(INDEX(참조목록!$B:$B,MATCH(6,INDEX(참조목록!Q:Q,,),0)),"")</f>
        <v>호안석</v>
      </c>
    </row>
    <row r="381" spans="1:3" hidden="1" x14ac:dyDescent="0.3">
      <c r="A381" s="4"/>
      <c r="B381" s="3" t="s">
        <v>717</v>
      </c>
      <c r="C381" s="3" t="str">
        <f>IFERROR(INDEX(참조목록!$B:$B,MATCH(7,INDEX(참조목록!Q:Q,,),0)),"")</f>
        <v>중국비단</v>
      </c>
    </row>
    <row r="382" spans="1:3" hidden="1" x14ac:dyDescent="0.3">
      <c r="B382" s="3" t="s">
        <v>718</v>
      </c>
      <c r="C382" s="3" t="str">
        <f>IFERROR(INDEX(참조목록!$B:$B,MATCH(8,INDEX(참조목록!Q:Q,,),0)),"")</f>
        <v>양지백옥</v>
      </c>
    </row>
    <row r="383" spans="1:3" hidden="1" x14ac:dyDescent="0.3">
      <c r="A383" s="4"/>
      <c r="B383" s="3" t="s">
        <v>719</v>
      </c>
      <c r="C383" s="3" t="str">
        <f>IFERROR(INDEX(참조목록!$B:$B,MATCH(9,INDEX(참조목록!Q:Q,,),0)),"")</f>
        <v>홍두</v>
      </c>
    </row>
    <row r="384" spans="1:3" hidden="1" x14ac:dyDescent="0.3">
      <c r="B384" s="3" t="s">
        <v>720</v>
      </c>
      <c r="C384" s="3" t="str">
        <f>IFERROR(INDEX(참조목록!$B:$B,MATCH(10,INDEX(참조목록!Q:Q,,),0)),"")</f>
        <v>붓꽃</v>
      </c>
    </row>
    <row r="385" spans="1:3" hidden="1" x14ac:dyDescent="0.3">
      <c r="A385" s="4"/>
      <c r="C385" s="3" t="s">
        <v>447</v>
      </c>
    </row>
    <row r="386" spans="1:3" hidden="1" x14ac:dyDescent="0.3">
      <c r="B386" s="3" t="s">
        <v>721</v>
      </c>
      <c r="C386" s="3" t="str">
        <f>IFERROR(INDEX(참조목록!$B:$B,MATCH(1,INDEX(참조목록!R:R,,),0)),"")</f>
        <v>라한과</v>
      </c>
    </row>
    <row r="387" spans="1:3" hidden="1" x14ac:dyDescent="0.3">
      <c r="A387" s="4"/>
      <c r="B387" s="3" t="s">
        <v>722</v>
      </c>
      <c r="C387" s="3" t="str">
        <f>IFERROR(INDEX(참조목록!$B:$B,MATCH(2,INDEX(참조목록!R:R,,),0)),"")</f>
        <v>고묵</v>
      </c>
    </row>
    <row r="388" spans="1:3" hidden="1" x14ac:dyDescent="0.3">
      <c r="B388" s="3" t="s">
        <v>723</v>
      </c>
      <c r="C388" s="3" t="str">
        <f>IFERROR(INDEX(참조목록!$B:$B,MATCH(3,INDEX(참조목록!R:R,,),0)),"")</f>
        <v>굴조개</v>
      </c>
    </row>
    <row r="389" spans="1:3" hidden="1" x14ac:dyDescent="0.3">
      <c r="A389" s="4"/>
      <c r="B389" s="3" t="s">
        <v>724</v>
      </c>
      <c r="C389" s="3" t="str">
        <f>IFERROR(INDEX(참조목록!$B:$B,MATCH(4,INDEX(참조목록!R:R,,),0)),"")</f>
        <v>치자나무</v>
      </c>
    </row>
    <row r="390" spans="1:3" hidden="1" x14ac:dyDescent="0.3">
      <c r="B390" s="3" t="s">
        <v>725</v>
      </c>
      <c r="C390" s="3" t="str">
        <f>IFERROR(INDEX(참조목록!$B:$B,MATCH(5,INDEX(참조목록!R:R,,),0)),"")</f>
        <v>중국 서적</v>
      </c>
    </row>
    <row r="391" spans="1:3" hidden="1" x14ac:dyDescent="0.3">
      <c r="A391" s="4"/>
      <c r="B391" s="3" t="s">
        <v>726</v>
      </c>
      <c r="C391" s="3" t="str">
        <f>IFERROR(INDEX(참조목록!$B:$B,MATCH(6,INDEX(참조목록!R:R,,),0)),"")</f>
        <v>진달래</v>
      </c>
    </row>
    <row r="392" spans="1:3" hidden="1" x14ac:dyDescent="0.3">
      <c r="B392" s="3" t="s">
        <v>727</v>
      </c>
      <c r="C392" s="3" t="str">
        <f>IFERROR(INDEX(참조목록!$B:$B,MATCH(7,INDEX(참조목록!R:R,,),0)),"")</f>
        <v>모시</v>
      </c>
    </row>
    <row r="393" spans="1:3" hidden="1" x14ac:dyDescent="0.3">
      <c r="A393" s="4"/>
      <c r="B393" s="3" t="s">
        <v>728</v>
      </c>
      <c r="C393" s="3" t="str">
        <f>IFERROR(INDEX(참조목록!$B:$B,MATCH(8,INDEX(참조목록!R:R,,),0)),"")</f>
        <v>자근</v>
      </c>
    </row>
    <row r="394" spans="1:3" hidden="1" x14ac:dyDescent="0.3">
      <c r="B394" s="3" t="s">
        <v>729</v>
      </c>
      <c r="C394" s="3" t="str">
        <f>IFERROR(INDEX(참조목록!$B:$B,MATCH(9,INDEX(참조목록!R:R,,),0)),"")</f>
        <v>중국 서화</v>
      </c>
    </row>
    <row r="395" spans="1:3" hidden="1" x14ac:dyDescent="0.3">
      <c r="A395" s="4"/>
      <c r="B395" s="3" t="s">
        <v>730</v>
      </c>
      <c r="C395" s="3" t="str">
        <f>IFERROR(INDEX(참조목록!$B:$B,MATCH(10,INDEX(참조목록!R:R,,),0)),"")</f>
        <v>쇼로우</v>
      </c>
    </row>
    <row r="396" spans="1:3" hidden="1" x14ac:dyDescent="0.3">
      <c r="C396" s="3" t="s">
        <v>448</v>
      </c>
    </row>
    <row r="397" spans="1:3" hidden="1" x14ac:dyDescent="0.3">
      <c r="B397" s="3" t="s">
        <v>731</v>
      </c>
      <c r="C397" s="3" t="str">
        <f>IFERROR(INDEX(참조목록!$B:$B,MATCH(1,INDEX(참조목록!S:S,,),0)),"")</f>
        <v>초롱</v>
      </c>
    </row>
    <row r="398" spans="1:3" hidden="1" x14ac:dyDescent="0.3">
      <c r="B398" s="3" t="s">
        <v>732</v>
      </c>
      <c r="C398" s="3" t="str">
        <f>IFERROR(INDEX(참조목록!$B:$B,MATCH(2,INDEX(참조목록!S:S,,),0)),"")</f>
        <v>마직물</v>
      </c>
    </row>
    <row r="399" spans="1:3" hidden="1" x14ac:dyDescent="0.3">
      <c r="A399" s="4"/>
      <c r="B399" s="3" t="s">
        <v>733</v>
      </c>
      <c r="C399" s="3" t="str">
        <f>IFERROR(INDEX(참조목록!$B:$B,MATCH(3,INDEX(참조목록!S:S,,),0)),"")</f>
        <v>조선 서적</v>
      </c>
    </row>
    <row r="400" spans="1:3" hidden="1" x14ac:dyDescent="0.3">
      <c r="B400" s="3" t="s">
        <v>734</v>
      </c>
      <c r="C400" s="3" t="str">
        <f>IFERROR(INDEX(참조목록!$B:$B,MATCH(4,INDEX(참조목록!S:S,,),0)),"")</f>
        <v>일본 서적</v>
      </c>
    </row>
    <row r="401" spans="1:3" hidden="1" x14ac:dyDescent="0.3">
      <c r="A401" s="4"/>
      <c r="B401" s="3" t="s">
        <v>735</v>
      </c>
      <c r="C401" s="3" t="str">
        <f>IFERROR(INDEX(참조목록!$B:$B,MATCH(5,INDEX(참조목록!S:S,,),0)),"")</f>
        <v>인삼</v>
      </c>
    </row>
    <row r="402" spans="1:3" hidden="1" x14ac:dyDescent="0.3">
      <c r="B402" s="3" t="s">
        <v>736</v>
      </c>
      <c r="C402" s="3" t="str">
        <f>IFERROR(INDEX(참조목록!$B:$B,MATCH(6,INDEX(참조목록!S:S,,),0)),"")</f>
        <v>두반장</v>
      </c>
    </row>
    <row r="403" spans="1:3" hidden="1" x14ac:dyDescent="0.3">
      <c r="A403" s="4"/>
      <c r="B403" s="3" t="s">
        <v>737</v>
      </c>
      <c r="C403" s="3" t="str">
        <f>IFERROR(INDEX(참조목록!$B:$B,MATCH(7,INDEX(참조목록!S:S,,),0)),"")</f>
        <v>사다장</v>
      </c>
    </row>
    <row r="404" spans="1:3" hidden="1" x14ac:dyDescent="0.3">
      <c r="B404" s="3" t="s">
        <v>738</v>
      </c>
      <c r="C404" s="3" t="str">
        <f>IFERROR(INDEX(참조목록!$B:$B,MATCH(8,INDEX(참조목록!S:S,,),0)),"")</f>
        <v>소홍주</v>
      </c>
    </row>
    <row r="405" spans="1:3" hidden="1" x14ac:dyDescent="0.3">
      <c r="A405" s="4"/>
      <c r="B405" s="3" t="s">
        <v>739</v>
      </c>
      <c r="C405" s="3" t="str">
        <f>IFERROR(INDEX(참조목록!$B:$B,MATCH(9,INDEX(참조목록!S:S,,),0)),"")</f>
        <v>간장</v>
      </c>
    </row>
    <row r="406" spans="1:3" hidden="1" x14ac:dyDescent="0.3">
      <c r="B406" s="3" t="s">
        <v>740</v>
      </c>
      <c r="C406" s="3" t="str">
        <f>IFERROR(INDEX(참조목록!$B:$B,MATCH(10,INDEX(참조목록!S:S,,),0)),"")</f>
        <v>청주</v>
      </c>
    </row>
    <row r="407" spans="1:3" hidden="1" x14ac:dyDescent="0.3">
      <c r="A407" s="4"/>
      <c r="C407" s="3" t="s">
        <v>449</v>
      </c>
    </row>
    <row r="408" spans="1:3" hidden="1" x14ac:dyDescent="0.3">
      <c r="B408" s="3" t="s">
        <v>741</v>
      </c>
      <c r="C408" s="3" t="str">
        <f>IFERROR(INDEX(참조목록!$B:$B,MATCH(1,INDEX(참조목록!U:U,,),0)),"")</f>
        <v>등 세공</v>
      </c>
    </row>
    <row r="409" spans="1:3" hidden="1" x14ac:dyDescent="0.3">
      <c r="A409" s="4"/>
      <c r="B409" s="3" t="s">
        <v>742</v>
      </c>
      <c r="C409" s="3" t="str">
        <f>IFERROR(INDEX(참조목록!$B:$B,MATCH(2,INDEX(참조목록!U:U,,),0)),"")</f>
        <v>백년초</v>
      </c>
    </row>
    <row r="410" spans="1:3" hidden="1" x14ac:dyDescent="0.3">
      <c r="B410" s="3" t="s">
        <v>743</v>
      </c>
      <c r="C410" s="3" t="str">
        <f>IFERROR(INDEX(참조목록!$B:$B,MATCH(3,INDEX(참조목록!U:U,,),0)),"")</f>
        <v>금침화</v>
      </c>
    </row>
    <row r="411" spans="1:3" hidden="1" x14ac:dyDescent="0.3">
      <c r="A411" s="4"/>
      <c r="B411" s="3" t="s">
        <v>744</v>
      </c>
      <c r="C411" s="3" t="s">
        <v>500</v>
      </c>
    </row>
    <row r="412" spans="1:3" hidden="1" x14ac:dyDescent="0.3">
      <c r="B412" s="3" t="s">
        <v>745</v>
      </c>
      <c r="C412" s="3" t="str">
        <f>IFERROR(INDEX(참조목록!$B:$B,MATCH(5,INDEX(참조목록!U:U,,),0)),"")</f>
        <v>동충하초</v>
      </c>
    </row>
    <row r="413" spans="1:3" hidden="1" x14ac:dyDescent="0.3">
      <c r="A413" s="4"/>
      <c r="B413" s="3" t="s">
        <v>746</v>
      </c>
      <c r="C413" s="3" t="str">
        <f>IFERROR(INDEX(참조목록!$B:$B,MATCH(6,INDEX(참조목록!U:U,,),0)),"")</f>
        <v>로카오</v>
      </c>
    </row>
    <row r="414" spans="1:3" hidden="1" x14ac:dyDescent="0.3">
      <c r="B414" s="3" t="s">
        <v>747</v>
      </c>
      <c r="C414" s="3" t="str">
        <f>IFERROR(INDEX(참조목록!$B:$B,MATCH(7,INDEX(참조목록!U:U,,),0)),"")</f>
        <v>한우</v>
      </c>
    </row>
    <row r="415" spans="1:3" hidden="1" x14ac:dyDescent="0.3">
      <c r="B415" s="3" t="s">
        <v>748</v>
      </c>
      <c r="C415" s="3" t="str">
        <f>IFERROR(INDEX(참조목록!$B:$B,MATCH(8,INDEX(참조목록!U:U,,),0)),"")</f>
        <v>한지</v>
      </c>
    </row>
    <row r="416" spans="1:3" hidden="1" x14ac:dyDescent="0.3">
      <c r="B416" s="3" t="s">
        <v>749</v>
      </c>
      <c r="C416" s="3" t="str">
        <f>IFERROR(INDEX(참조목록!$B:$B,MATCH(9,INDEX(참조목록!U:U,,),0)),"")</f>
        <v>자수정</v>
      </c>
    </row>
    <row r="417" spans="1:3" hidden="1" x14ac:dyDescent="0.3">
      <c r="B417" s="3" t="s">
        <v>750</v>
      </c>
      <c r="C417" s="3" t="str">
        <f>IFERROR(INDEX(참조목록!$B:$B,MATCH(10,INDEX(참조목록!U:U,,),0)),"")</f>
        <v>호안석</v>
      </c>
    </row>
    <row r="418" spans="1:3" hidden="1" x14ac:dyDescent="0.3">
      <c r="C418" s="3" t="s">
        <v>450</v>
      </c>
    </row>
    <row r="419" spans="1:3" hidden="1" x14ac:dyDescent="0.3">
      <c r="B419" s="3" t="s">
        <v>751</v>
      </c>
      <c r="C419" s="3" t="str">
        <f>IFERROR(INDEX(참조목록!$B:$B,MATCH(1,INDEX(참조목록!V:V,,),0)),"")</f>
        <v>등심초</v>
      </c>
    </row>
    <row r="420" spans="1:3" hidden="1" x14ac:dyDescent="0.3">
      <c r="B420" s="3" t="s">
        <v>752</v>
      </c>
      <c r="C420" s="3" t="str">
        <f>IFERROR(INDEX(참조목록!$B:$B,MATCH(2,INDEX(참조목록!V:V,,),0)),"")</f>
        <v>양지백옥</v>
      </c>
    </row>
    <row r="421" spans="1:3" hidden="1" x14ac:dyDescent="0.3">
      <c r="B421" s="3" t="s">
        <v>753</v>
      </c>
      <c r="C421" s="3" t="str">
        <f>IFERROR(INDEX(참조목록!$B:$B,MATCH(3,INDEX(참조목록!V:V,,),0)),"")</f>
        <v>중국 서화</v>
      </c>
    </row>
    <row r="422" spans="1:3" hidden="1" x14ac:dyDescent="0.3">
      <c r="B422" s="3" t="s">
        <v>754</v>
      </c>
      <c r="C422" s="3" t="str">
        <f>IFERROR(INDEX(참조목록!$B:$B,MATCH(4,INDEX(참조목록!V:V,,),0)),"")</f>
        <v>단안총</v>
      </c>
    </row>
    <row r="423" spans="1:3" hidden="1" x14ac:dyDescent="0.3">
      <c r="B423" s="3" t="s">
        <v>755</v>
      </c>
      <c r="C423" s="3" t="str">
        <f>IFERROR(INDEX(참조목록!$B:$B,MATCH(5,INDEX(참조목록!V:V,,),0)),"")</f>
        <v>송백자</v>
      </c>
    </row>
    <row r="424" spans="1:3" hidden="1" x14ac:dyDescent="0.3">
      <c r="B424" s="3" t="s">
        <v>756</v>
      </c>
      <c r="C424" s="3" t="str">
        <f>IFERROR(INDEX(참조목록!$B:$B,MATCH(6,INDEX(참조목록!V:V,,),0)),"")</f>
        <v>청룡도</v>
      </c>
    </row>
    <row r="425" spans="1:3" hidden="1" x14ac:dyDescent="0.3">
      <c r="B425" s="3" t="s">
        <v>757</v>
      </c>
      <c r="C425" s="3" t="str">
        <f>IFERROR(INDEX(참조목록!$B:$B,MATCH(7,INDEX(참조목록!V:V,,),0)),"")</f>
        <v>유자</v>
      </c>
    </row>
    <row r="426" spans="1:3" hidden="1" x14ac:dyDescent="0.3">
      <c r="B426" s="3" t="s">
        <v>758</v>
      </c>
      <c r="C426" s="3" t="str">
        <f>IFERROR(INDEX(참조목록!$B:$B,MATCH(8,INDEX(참조목록!V:V,,),0)),"")</f>
        <v>로카오</v>
      </c>
    </row>
    <row r="427" spans="1:3" hidden="1" x14ac:dyDescent="0.3">
      <c r="B427" s="3" t="s">
        <v>759</v>
      </c>
      <c r="C427" s="3" t="str">
        <f>IFERROR(INDEX(참조목록!$B:$B,MATCH(9,INDEX(참조목록!V:V,,),0)),"")</f>
        <v>칠기</v>
      </c>
    </row>
    <row r="428" spans="1:3" hidden="1" x14ac:dyDescent="0.3">
      <c r="B428" s="3" t="s">
        <v>760</v>
      </c>
      <c r="C428" s="3" t="str">
        <f>IFERROR(INDEX(참조목록!$B:$B,MATCH(10,INDEX(참조목록!V:V,,),0)),"")</f>
        <v>명주</v>
      </c>
    </row>
    <row r="429" spans="1:3" hidden="1" x14ac:dyDescent="0.3">
      <c r="C429" s="3" t="s">
        <v>451</v>
      </c>
    </row>
    <row r="430" spans="1:3" hidden="1" x14ac:dyDescent="0.3">
      <c r="B430" s="3" t="s">
        <v>761</v>
      </c>
      <c r="C430" s="3" t="str">
        <f>IFERROR(INDEX(참조목록!$B:$B,MATCH(1,INDEX(참조목록!W:W,,),0)),"")</f>
        <v>백자광석</v>
      </c>
    </row>
    <row r="431" spans="1:3" hidden="1" x14ac:dyDescent="0.3">
      <c r="B431" s="3" t="s">
        <v>762</v>
      </c>
      <c r="C431" s="3" t="str">
        <f>IFERROR(INDEX(참조목록!$B:$B,MATCH(2,INDEX(참조목록!W:W,,),0)),"")</f>
        <v>중국차</v>
      </c>
    </row>
    <row r="432" spans="1:3" hidden="1" x14ac:dyDescent="0.3">
      <c r="A432" s="4"/>
      <c r="B432" s="3" t="s">
        <v>763</v>
      </c>
      <c r="C432" s="3" t="str">
        <f>IFERROR(INDEX(참조목록!$B:$B,MATCH(3,INDEX(참조목록!W:W,,),0)),"")</f>
        <v>양지백옥</v>
      </c>
    </row>
    <row r="433" spans="1:3" hidden="1" x14ac:dyDescent="0.3">
      <c r="B433" s="3" t="s">
        <v>764</v>
      </c>
      <c r="C433" s="3" t="str">
        <f>IFERROR(INDEX(참조목록!$B:$B,MATCH(4,INDEX(참조목록!W:W,,),0)),"")</f>
        <v>산초</v>
      </c>
    </row>
    <row r="434" spans="1:3" hidden="1" x14ac:dyDescent="0.3">
      <c r="A434" s="4"/>
      <c r="B434" s="3" t="s">
        <v>765</v>
      </c>
      <c r="C434" s="3" t="str">
        <f>IFERROR(INDEX(참조목록!$B:$B,MATCH(5,INDEX(참조목록!W:W,,),0)),"")</f>
        <v>해당화</v>
      </c>
    </row>
    <row r="435" spans="1:3" hidden="1" x14ac:dyDescent="0.3">
      <c r="B435" s="3" t="s">
        <v>766</v>
      </c>
      <c r="C435" s="3" t="str">
        <f>IFERROR(INDEX(참조목록!$B:$B,MATCH(6,INDEX(참조목록!W:W,,),0)),"")</f>
        <v>모시</v>
      </c>
    </row>
    <row r="436" spans="1:3" hidden="1" x14ac:dyDescent="0.3">
      <c r="B436" s="3" t="s">
        <v>767</v>
      </c>
      <c r="C436" s="3" t="str">
        <f>IFERROR(INDEX(참조목록!$B:$B,MATCH(7,INDEX(참조목록!W:W,,),0)),"")</f>
        <v>유자</v>
      </c>
    </row>
    <row r="437" spans="1:3" hidden="1" x14ac:dyDescent="0.3">
      <c r="B437" s="3" t="s">
        <v>768</v>
      </c>
      <c r="C437" s="3" t="str">
        <f>IFERROR(INDEX(참조목록!$B:$B,MATCH(8,INDEX(참조목록!W:W,,),0)),"")</f>
        <v>자수정</v>
      </c>
    </row>
    <row r="438" spans="1:3" hidden="1" x14ac:dyDescent="0.3">
      <c r="B438" s="3" t="s">
        <v>769</v>
      </c>
      <c r="C438" s="3" t="str">
        <f>IFERROR(INDEX(참조목록!$B:$B,MATCH(9,INDEX(참조목록!W:W,,),0)),"")</f>
        <v>호안석</v>
      </c>
    </row>
    <row r="439" spans="1:3" hidden="1" x14ac:dyDescent="0.3">
      <c r="B439" s="3" t="s">
        <v>770</v>
      </c>
      <c r="C439" s="3" t="str">
        <f>IFERROR(INDEX(참조목록!$B:$B,MATCH(10,INDEX(참조목록!W:W,,),0)),"")</f>
        <v>라한과</v>
      </c>
    </row>
    <row r="440" spans="1:3" hidden="1" x14ac:dyDescent="0.3">
      <c r="A440" s="4"/>
      <c r="C440" s="3" t="s">
        <v>456</v>
      </c>
    </row>
    <row r="441" spans="1:3" hidden="1" x14ac:dyDescent="0.3">
      <c r="B441" s="3" t="s">
        <v>771</v>
      </c>
      <c r="C441" s="3" t="str">
        <f>IFERROR(INDEX(참조목록!$B:$B,MATCH(1,INDEX(참조목록!X:X,,),0)),"")</f>
        <v>백년초</v>
      </c>
    </row>
    <row r="442" spans="1:3" hidden="1" x14ac:dyDescent="0.3">
      <c r="A442" s="4"/>
      <c r="B442" s="3" t="s">
        <v>772</v>
      </c>
      <c r="C442" s="3" t="str">
        <f>IFERROR(INDEX(참조목록!$B:$B,MATCH(2,INDEX(참조목록!X:X,,),0)),"")</f>
        <v>금침화</v>
      </c>
    </row>
    <row r="443" spans="1:3" hidden="1" x14ac:dyDescent="0.3">
      <c r="B443" s="3" t="s">
        <v>773</v>
      </c>
      <c r="C443" s="3" t="str">
        <f>IFERROR(INDEX(참조목록!$B:$B,MATCH(3,INDEX(참조목록!X:X,,),0)),"")</f>
        <v>등 세공</v>
      </c>
    </row>
    <row r="444" spans="1:3" hidden="1" x14ac:dyDescent="0.3">
      <c r="A444" s="4"/>
      <c r="B444" s="3" t="s">
        <v>774</v>
      </c>
      <c r="C444" s="3" t="s">
        <v>500</v>
      </c>
    </row>
    <row r="445" spans="1:3" hidden="1" x14ac:dyDescent="0.3">
      <c r="B445" s="3" t="s">
        <v>775</v>
      </c>
      <c r="C445" s="3" t="str">
        <f>IFERROR(INDEX(참조목록!$B:$B,MATCH(5,INDEX(참조목록!X:X,,),0)),"")</f>
        <v>한지</v>
      </c>
    </row>
    <row r="446" spans="1:3" hidden="1" x14ac:dyDescent="0.3">
      <c r="A446" s="4"/>
      <c r="B446" s="3" t="s">
        <v>776</v>
      </c>
      <c r="C446" s="3" t="str">
        <f>IFERROR(INDEX(참조목록!$B:$B,MATCH(6,INDEX(참조목록!X:X,,),0)),"")</f>
        <v>백자광석</v>
      </c>
    </row>
    <row r="447" spans="1:3" hidden="1" x14ac:dyDescent="0.3">
      <c r="B447" s="3" t="s">
        <v>777</v>
      </c>
      <c r="C447" s="3" t="str">
        <f>IFERROR(INDEX(참조목록!$B:$B,MATCH(7,INDEX(참조목록!X:X,,),0)),"")</f>
        <v>로카오</v>
      </c>
    </row>
    <row r="448" spans="1:3" hidden="1" x14ac:dyDescent="0.3">
      <c r="A448" s="4"/>
      <c r="B448" s="3" t="s">
        <v>778</v>
      </c>
      <c r="C448" s="3" t="str">
        <f>IFERROR(INDEX(참조목록!$B:$B,MATCH(8,INDEX(참조목록!X:X,,),0)),"")</f>
        <v>한우</v>
      </c>
    </row>
    <row r="449" spans="1:3" hidden="1" x14ac:dyDescent="0.3">
      <c r="B449" s="3" t="s">
        <v>779</v>
      </c>
      <c r="C449" s="3" t="str">
        <f>IFERROR(INDEX(참조목록!$B:$B,MATCH(9,INDEX(참조목록!X:X,,),0)),"")</f>
        <v>자수정</v>
      </c>
    </row>
    <row r="450" spans="1:3" hidden="1" x14ac:dyDescent="0.3">
      <c r="A450" s="4"/>
      <c r="B450" s="3" t="s">
        <v>780</v>
      </c>
      <c r="C450" s="3" t="str">
        <f>IFERROR(INDEX(참조목록!$B:$B,MATCH(10,INDEX(참조목록!X:X,,),0)),"")</f>
        <v>명주</v>
      </c>
    </row>
    <row r="451" spans="1:3" hidden="1" x14ac:dyDescent="0.3">
      <c r="C451" s="3" t="s">
        <v>452</v>
      </c>
    </row>
    <row r="452" spans="1:3" hidden="1" x14ac:dyDescent="0.3">
      <c r="A452" s="4"/>
      <c r="B452" s="3" t="s">
        <v>781</v>
      </c>
      <c r="C452" s="3" t="str">
        <f>IFERROR(INDEX(참조목록!$B:$B,MATCH(1,INDEX(참조목록!Y:Y,,),0)),"")</f>
        <v>호피</v>
      </c>
    </row>
    <row r="453" spans="1:3" hidden="1" x14ac:dyDescent="0.3">
      <c r="B453" s="3" t="s">
        <v>782</v>
      </c>
      <c r="C453" s="3" t="str">
        <f>IFERROR(INDEX(참조목록!$B:$B,MATCH(2,INDEX(참조목록!Y:Y,,),0)),"")</f>
        <v>물소</v>
      </c>
    </row>
    <row r="454" spans="1:3" hidden="1" x14ac:dyDescent="0.3">
      <c r="A454" s="4"/>
      <c r="B454" s="3" t="s">
        <v>783</v>
      </c>
      <c r="C454" s="3" t="str">
        <f>IFERROR(INDEX(참조목록!$B:$B,MATCH(3,INDEX(참조목록!Y:Y,,),0)),"")</f>
        <v>자수정</v>
      </c>
    </row>
    <row r="455" spans="1:3" hidden="1" x14ac:dyDescent="0.3">
      <c r="B455" s="3" t="s">
        <v>784</v>
      </c>
      <c r="C455" s="3" t="str">
        <f>IFERROR(INDEX(참조목록!$B:$B,MATCH(4,INDEX(참조목록!Y:Y,,),0)),"")</f>
        <v>가지</v>
      </c>
    </row>
    <row r="456" spans="1:3" hidden="1" x14ac:dyDescent="0.3">
      <c r="B456" s="3" t="s">
        <v>785</v>
      </c>
      <c r="C456" s="3" t="s">
        <v>480</v>
      </c>
    </row>
    <row r="457" spans="1:3" hidden="1" x14ac:dyDescent="0.3">
      <c r="B457" s="3" t="s">
        <v>786</v>
      </c>
      <c r="C457" s="3" t="str">
        <f>IFERROR(INDEX(참조목록!$B:$B,MATCH(6,INDEX(참조목록!Y:Y,,),0)),"")</f>
        <v>참다시마</v>
      </c>
    </row>
    <row r="458" spans="1:3" hidden="1" x14ac:dyDescent="0.3">
      <c r="A458" s="4"/>
      <c r="B458" s="3" t="s">
        <v>787</v>
      </c>
      <c r="C458" s="3" t="str">
        <f>IFERROR(INDEX(참조목록!$B:$B,MATCH(7,INDEX(참조목록!Y:Y,,),0)),"")</f>
        <v>스타아니스</v>
      </c>
    </row>
    <row r="459" spans="1:3" hidden="1" x14ac:dyDescent="0.3">
      <c r="B459" s="3" t="s">
        <v>788</v>
      </c>
      <c r="C459" s="3" t="str">
        <f>IFERROR(INDEX(참조목록!$B:$B,MATCH(8,INDEX(참조목록!Y:Y,,),0)),"")</f>
        <v>간장</v>
      </c>
    </row>
    <row r="460" spans="1:3" hidden="1" x14ac:dyDescent="0.3">
      <c r="A460" s="4"/>
      <c r="B460" s="3" t="s">
        <v>789</v>
      </c>
      <c r="C460" s="3" t="str">
        <f>IFERROR(INDEX(참조목록!$B:$B,MATCH(9,INDEX(참조목록!Y:Y,,),0)),"")</f>
        <v>등심초</v>
      </c>
    </row>
    <row r="461" spans="1:3" hidden="1" x14ac:dyDescent="0.3">
      <c r="B461" s="3" t="s">
        <v>790</v>
      </c>
      <c r="C461" s="3" t="str">
        <f>IFERROR(INDEX(참조목록!$B:$B,MATCH(10,INDEX(참조목록!Y:Y,,),0)),"")</f>
        <v>당나귀</v>
      </c>
    </row>
    <row r="462" spans="1:3" hidden="1" x14ac:dyDescent="0.3">
      <c r="A462" s="4"/>
      <c r="C462" s="3" t="s">
        <v>453</v>
      </c>
    </row>
    <row r="463" spans="1:3" hidden="1" x14ac:dyDescent="0.3">
      <c r="B463" s="3" t="s">
        <v>791</v>
      </c>
      <c r="C463" s="3" t="str">
        <f>IFERROR(INDEX(참조목록!$B:$B,MATCH(1,INDEX(참조목록!Z:Z,,),0)),"")</f>
        <v>물소</v>
      </c>
    </row>
    <row r="464" spans="1:3" hidden="1" x14ac:dyDescent="0.3">
      <c r="A464" s="4"/>
      <c r="B464" s="3" t="s">
        <v>792</v>
      </c>
      <c r="C464" s="3" t="str">
        <f>IFERROR(INDEX(참조목록!$B:$B,MATCH(2,INDEX(참조목록!Z:Z,,),0)),"")</f>
        <v>링쟈오</v>
      </c>
    </row>
    <row r="465" spans="1:3" hidden="1" x14ac:dyDescent="0.3">
      <c r="B465" s="3" t="s">
        <v>793</v>
      </c>
      <c r="C465" s="3" t="str">
        <f>IFERROR(INDEX(참조목록!$B:$B,MATCH(3,INDEX(참조목록!Z:Z,,),0)),"")</f>
        <v>사슴 가죽</v>
      </c>
    </row>
    <row r="466" spans="1:3" hidden="1" x14ac:dyDescent="0.3">
      <c r="A466" s="4"/>
      <c r="B466" s="3" t="s">
        <v>794</v>
      </c>
      <c r="C466" s="3" t="str">
        <f>IFERROR(INDEX(참조목록!$B:$B,MATCH(4,INDEX(참조목록!Z:Z,,),0)),"")</f>
        <v>자수정</v>
      </c>
    </row>
    <row r="467" spans="1:3" hidden="1" x14ac:dyDescent="0.3">
      <c r="B467" s="3" t="s">
        <v>795</v>
      </c>
      <c r="C467" s="3" t="str">
        <f>IFERROR(INDEX(참조목록!$B:$B,MATCH(5,INDEX(참조목록!Z:Z,,),0)),"")</f>
        <v>소바</v>
      </c>
    </row>
    <row r="468" spans="1:3" hidden="1" x14ac:dyDescent="0.3">
      <c r="A468" s="4"/>
      <c r="B468" s="3" t="s">
        <v>796</v>
      </c>
      <c r="C468" s="3" t="str">
        <f>IFERROR(INDEX(참조목록!$B:$B,MATCH(6,INDEX(참조목록!Z:Z,,),0)),"")</f>
        <v>참다시마</v>
      </c>
    </row>
    <row r="469" spans="1:3" hidden="1" x14ac:dyDescent="0.3">
      <c r="B469" s="3" t="s">
        <v>797</v>
      </c>
      <c r="C469" s="3" t="str">
        <f>IFERROR(INDEX(참조목록!$B:$B,MATCH(7,INDEX(참조목록!Z:Z,,),0)),"")</f>
        <v>산초</v>
      </c>
    </row>
    <row r="470" spans="1:3" hidden="1" x14ac:dyDescent="0.3">
      <c r="B470" s="3" t="s">
        <v>798</v>
      </c>
      <c r="C470" s="3" t="str">
        <f>IFERROR(INDEX(참조목록!$B:$B,MATCH(8,INDEX(참조목록!Z:Z,,),0)),"")</f>
        <v>간장</v>
      </c>
    </row>
    <row r="471" spans="1:3" hidden="1" x14ac:dyDescent="0.3">
      <c r="B471" s="3" t="s">
        <v>799</v>
      </c>
      <c r="C471" s="3" t="str">
        <f>IFERROR(INDEX(참조목록!$B:$B,MATCH(9,INDEX(참조목록!Z:Z,,),0)),"")</f>
        <v>등심초</v>
      </c>
    </row>
    <row r="472" spans="1:3" hidden="1" x14ac:dyDescent="0.3">
      <c r="B472" s="3" t="s">
        <v>800</v>
      </c>
      <c r="C472" s="3" t="str">
        <f>IFERROR(INDEX(참조목록!$B:$B,MATCH(10,INDEX(참조목록!Z:Z,,),0)),"")</f>
        <v>당나귀</v>
      </c>
    </row>
    <row r="473" spans="1:3" hidden="1" x14ac:dyDescent="0.3">
      <c r="C473" s="3" t="s">
        <v>454</v>
      </c>
    </row>
    <row r="474" spans="1:3" hidden="1" x14ac:dyDescent="0.3">
      <c r="B474" s="3" t="s">
        <v>801</v>
      </c>
      <c r="C474" s="3" t="str">
        <f>IFERROR(INDEX(참조목록!$B:$B,MATCH(1,INDEX(참조목록!AA:AA,,),0)),"")</f>
        <v>양주 밤</v>
      </c>
    </row>
    <row r="475" spans="1:3" hidden="1" x14ac:dyDescent="0.3">
      <c r="B475" s="3" t="s">
        <v>802</v>
      </c>
      <c r="C475" s="3" t="str">
        <f>IFERROR(INDEX(참조목록!$B:$B,MATCH(2,INDEX(참조목록!AA:AA,,),0)),"")</f>
        <v>인삼</v>
      </c>
    </row>
    <row r="476" spans="1:3" hidden="1" x14ac:dyDescent="0.3">
      <c r="A476" s="4"/>
      <c r="B476" s="3" t="s">
        <v>803</v>
      </c>
      <c r="C476" s="3" t="str">
        <f>IFERROR(INDEX(참조목록!$B:$B,MATCH(3,INDEX(참조목록!AA:AA,,),0)),"")</f>
        <v>호안석</v>
      </c>
    </row>
    <row r="477" spans="1:3" hidden="1" x14ac:dyDescent="0.3">
      <c r="B477" s="3" t="s">
        <v>804</v>
      </c>
      <c r="C477" s="3" t="str">
        <f>IFERROR(INDEX(참조목록!$B:$B,MATCH(4,INDEX(참조목록!AA:AA,,),0)),"")</f>
        <v>멧돼지</v>
      </c>
    </row>
    <row r="478" spans="1:3" hidden="1" x14ac:dyDescent="0.3">
      <c r="A478" s="4"/>
      <c r="B478" s="3" t="s">
        <v>805</v>
      </c>
      <c r="C478" s="3" t="s">
        <v>505</v>
      </c>
    </row>
    <row r="479" spans="1:3" hidden="1" x14ac:dyDescent="0.3">
      <c r="B479" s="3" t="s">
        <v>806</v>
      </c>
      <c r="C479" s="3" t="str">
        <f>IFERROR(INDEX(참조목록!$B:$B,MATCH(6,INDEX(참조목록!AA:AA,,),0)),"")</f>
        <v>적동광</v>
      </c>
    </row>
    <row r="480" spans="1:3" hidden="1" x14ac:dyDescent="0.3">
      <c r="A480" s="4"/>
      <c r="B480" s="3" t="s">
        <v>807</v>
      </c>
      <c r="C480" s="3" t="str">
        <f>IFERROR(INDEX(참조목록!$B:$B,MATCH(7,INDEX(참조목록!AA:AA,,),0)),"")</f>
        <v>등</v>
      </c>
    </row>
    <row r="481" spans="1:3" hidden="1" x14ac:dyDescent="0.3">
      <c r="B481" s="3" t="s">
        <v>808</v>
      </c>
      <c r="C481" s="3" t="str">
        <f>IFERROR(INDEX(참조목록!$B:$B,MATCH(8,INDEX(참조목록!AA:AA,,),0)),"")</f>
        <v>숭어알 젓갈</v>
      </c>
    </row>
    <row r="482" spans="1:3" hidden="1" x14ac:dyDescent="0.3">
      <c r="A482" s="4"/>
      <c r="B482" s="3" t="s">
        <v>809</v>
      </c>
      <c r="C482" s="3" t="str">
        <f>IFERROR(INDEX(참조목록!$B:$B,MATCH(9,INDEX(참조목록!AA:AA,,),0)),"")</f>
        <v>등심초</v>
      </c>
    </row>
    <row r="483" spans="1:3" hidden="1" x14ac:dyDescent="0.3">
      <c r="B483" s="3" t="s">
        <v>810</v>
      </c>
      <c r="C483" s="3" t="str">
        <f>IFERROR(INDEX(참조목록!$B:$B,MATCH(10,INDEX(참조목록!AA:AA,,),0)),"")</f>
        <v>자수정</v>
      </c>
    </row>
    <row r="484" spans="1:3" x14ac:dyDescent="0.3">
      <c r="A484" s="4"/>
    </row>
    <row r="485" spans="1:3" x14ac:dyDescent="0.3">
      <c r="A485" s="3" t="s">
        <v>43</v>
      </c>
      <c r="B485" s="3" t="s">
        <v>544</v>
      </c>
    </row>
    <row r="486" spans="1:3" x14ac:dyDescent="0.3">
      <c r="A486" s="3" t="s">
        <v>419</v>
      </c>
      <c r="B486" s="3" t="s">
        <v>1</v>
      </c>
    </row>
    <row r="487" spans="1:3" x14ac:dyDescent="0.3">
      <c r="A487" s="3" t="s">
        <v>421</v>
      </c>
      <c r="B487" s="3" t="s">
        <v>545</v>
      </c>
    </row>
    <row r="488" spans="1:3" x14ac:dyDescent="0.3">
      <c r="A488" s="3" t="s">
        <v>424</v>
      </c>
      <c r="B488" s="3" t="s">
        <v>36</v>
      </c>
    </row>
    <row r="489" spans="1:3" x14ac:dyDescent="0.3">
      <c r="A489" s="3" t="s">
        <v>439</v>
      </c>
      <c r="B489" s="3" t="s">
        <v>1</v>
      </c>
    </row>
    <row r="490" spans="1:3" x14ac:dyDescent="0.3">
      <c r="A490" s="3" t="s">
        <v>420</v>
      </c>
      <c r="B490" s="3" t="s">
        <v>12</v>
      </c>
    </row>
    <row r="491" spans="1:3" x14ac:dyDescent="0.3">
      <c r="A491" s="3" t="s">
        <v>428</v>
      </c>
      <c r="B491" s="3" t="s">
        <v>59</v>
      </c>
    </row>
    <row r="492" spans="1:3" x14ac:dyDescent="0.3">
      <c r="A492" s="3" t="s">
        <v>438</v>
      </c>
      <c r="B492" s="3" t="s">
        <v>59</v>
      </c>
    </row>
    <row r="493" spans="1:3" x14ac:dyDescent="0.3">
      <c r="A493" s="3" t="s">
        <v>441</v>
      </c>
      <c r="B493" s="3" t="s">
        <v>73</v>
      </c>
    </row>
    <row r="494" spans="1:3" x14ac:dyDescent="0.3">
      <c r="A494" s="3" t="s">
        <v>422</v>
      </c>
      <c r="B494" s="3" t="s">
        <v>546</v>
      </c>
    </row>
    <row r="495" spans="1:3" x14ac:dyDescent="0.3">
      <c r="A495" s="3" t="s">
        <v>440</v>
      </c>
      <c r="B495" s="3" t="s">
        <v>546</v>
      </c>
    </row>
    <row r="496" spans="1:3" x14ac:dyDescent="0.3">
      <c r="A496" s="3" t="s">
        <v>429</v>
      </c>
      <c r="B496" s="3" t="s">
        <v>87</v>
      </c>
    </row>
    <row r="497" spans="1:2" x14ac:dyDescent="0.3">
      <c r="A497" s="3" t="s">
        <v>425</v>
      </c>
      <c r="B497" s="3" t="s">
        <v>548</v>
      </c>
    </row>
    <row r="498" spans="1:2" x14ac:dyDescent="0.3">
      <c r="A498" s="3" t="s">
        <v>436</v>
      </c>
      <c r="B498" s="3" t="s">
        <v>556</v>
      </c>
    </row>
    <row r="499" spans="1:2" x14ac:dyDescent="0.3">
      <c r="A499" s="3" t="s">
        <v>430</v>
      </c>
      <c r="B499" s="3" t="s">
        <v>100</v>
      </c>
    </row>
    <row r="500" spans="1:2" x14ac:dyDescent="0.3">
      <c r="A500" s="3" t="s">
        <v>435</v>
      </c>
      <c r="B500" s="3" t="s">
        <v>555</v>
      </c>
    </row>
    <row r="501" spans="1:2" x14ac:dyDescent="0.3">
      <c r="A501" s="3" t="s">
        <v>426</v>
      </c>
      <c r="B501" s="3" t="s">
        <v>549</v>
      </c>
    </row>
    <row r="502" spans="1:2" x14ac:dyDescent="0.3">
      <c r="A502" s="3" t="s">
        <v>437</v>
      </c>
      <c r="B502" s="3" t="s">
        <v>557</v>
      </c>
    </row>
    <row r="503" spans="1:2" x14ac:dyDescent="0.3">
      <c r="A503" s="3" t="s">
        <v>433</v>
      </c>
      <c r="B503" s="3" t="s">
        <v>554</v>
      </c>
    </row>
    <row r="504" spans="1:2" x14ac:dyDescent="0.3">
      <c r="A504" s="3" t="s">
        <v>434</v>
      </c>
      <c r="B504" s="3" t="s">
        <v>553</v>
      </c>
    </row>
    <row r="505" spans="1:2" x14ac:dyDescent="0.3">
      <c r="A505" s="3" t="s">
        <v>423</v>
      </c>
      <c r="B505" s="3" t="s">
        <v>547</v>
      </c>
    </row>
    <row r="506" spans="1:2" x14ac:dyDescent="0.3">
      <c r="A506" s="3" t="s">
        <v>431</v>
      </c>
      <c r="B506" s="3" t="s">
        <v>551</v>
      </c>
    </row>
    <row r="507" spans="1:2" x14ac:dyDescent="0.3">
      <c r="A507" s="3" t="s">
        <v>432</v>
      </c>
      <c r="B507" s="3" t="s">
        <v>552</v>
      </c>
    </row>
    <row r="508" spans="1:2" ht="17.25" customHeight="1" x14ac:dyDescent="0.3">
      <c r="A508" s="3" t="s">
        <v>427</v>
      </c>
      <c r="B508" s="3" t="s">
        <v>550</v>
      </c>
    </row>
    <row r="509" spans="1:2" x14ac:dyDescent="0.3">
      <c r="A509" s="3" t="s">
        <v>457</v>
      </c>
      <c r="B509" s="3" t="s">
        <v>36</v>
      </c>
    </row>
    <row r="510" spans="1:2" x14ac:dyDescent="0.3">
      <c r="A510" s="3" t="s">
        <v>458</v>
      </c>
      <c r="B510" s="3" t="s">
        <v>1</v>
      </c>
    </row>
    <row r="511" spans="1:2" x14ac:dyDescent="0.3">
      <c r="A511" s="3" t="s">
        <v>459</v>
      </c>
      <c r="B511" s="3" t="s">
        <v>545</v>
      </c>
    </row>
    <row r="512" spans="1:2" x14ac:dyDescent="0.3">
      <c r="A512" s="3" t="s">
        <v>460</v>
      </c>
      <c r="B512" s="3" t="s">
        <v>12</v>
      </c>
    </row>
    <row r="513" spans="1:2" x14ac:dyDescent="0.3">
      <c r="A513" s="3" t="s">
        <v>461</v>
      </c>
      <c r="B513" s="3" t="s">
        <v>59</v>
      </c>
    </row>
    <row r="514" spans="1:2" x14ac:dyDescent="0.3">
      <c r="A514" s="3" t="s">
        <v>462</v>
      </c>
      <c r="B514" s="3" t="s">
        <v>556</v>
      </c>
    </row>
    <row r="515" spans="1:2" x14ac:dyDescent="0.3">
      <c r="A515" s="3" t="s">
        <v>463</v>
      </c>
      <c r="B515" s="3" t="s">
        <v>546</v>
      </c>
    </row>
    <row r="516" spans="1:2" x14ac:dyDescent="0.3">
      <c r="A516" s="3" t="s">
        <v>92</v>
      </c>
      <c r="B516" s="3" t="s">
        <v>87</v>
      </c>
    </row>
    <row r="517" spans="1:2" x14ac:dyDescent="0.3">
      <c r="A517" s="3" t="s">
        <v>89</v>
      </c>
      <c r="B517" s="3" t="s">
        <v>87</v>
      </c>
    </row>
    <row r="518" spans="1:2" x14ac:dyDescent="0.3">
      <c r="A518" s="3" t="s">
        <v>464</v>
      </c>
      <c r="B518" s="3" t="s">
        <v>548</v>
      </c>
    </row>
    <row r="519" spans="1:2" x14ac:dyDescent="0.3">
      <c r="A519" s="3" t="s">
        <v>77</v>
      </c>
      <c r="B519" s="3" t="s">
        <v>73</v>
      </c>
    </row>
    <row r="520" spans="1:2" x14ac:dyDescent="0.3">
      <c r="A520" s="3" t="s">
        <v>465</v>
      </c>
      <c r="B520" s="3" t="s">
        <v>100</v>
      </c>
    </row>
    <row r="521" spans="1:2" x14ac:dyDescent="0.3">
      <c r="A521" s="3" t="s">
        <v>466</v>
      </c>
      <c r="B521" s="3" t="s">
        <v>555</v>
      </c>
    </row>
    <row r="522" spans="1:2" x14ac:dyDescent="0.3">
      <c r="A522" s="3" t="s">
        <v>467</v>
      </c>
      <c r="B522" s="3" t="s">
        <v>549</v>
      </c>
    </row>
    <row r="523" spans="1:2" x14ac:dyDescent="0.3">
      <c r="A523" s="3" t="s">
        <v>468</v>
      </c>
      <c r="B523" s="3" t="s">
        <v>557</v>
      </c>
    </row>
    <row r="524" spans="1:2" x14ac:dyDescent="0.3">
      <c r="A524" s="3" t="s">
        <v>469</v>
      </c>
      <c r="B524" s="3" t="s">
        <v>554</v>
      </c>
    </row>
    <row r="525" spans="1:2" x14ac:dyDescent="0.3">
      <c r="A525" s="3" t="s">
        <v>470</v>
      </c>
      <c r="B525" s="3" t="s">
        <v>554</v>
      </c>
    </row>
    <row r="526" spans="1:2" x14ac:dyDescent="0.3">
      <c r="A526" s="3" t="s">
        <v>471</v>
      </c>
      <c r="B526" s="3" t="s">
        <v>553</v>
      </c>
    </row>
    <row r="527" spans="1:2" x14ac:dyDescent="0.3">
      <c r="A527" s="3" t="s">
        <v>472</v>
      </c>
      <c r="B527" s="3" t="s">
        <v>547</v>
      </c>
    </row>
    <row r="528" spans="1:2" x14ac:dyDescent="0.3">
      <c r="A528" s="3" t="s">
        <v>473</v>
      </c>
      <c r="B528" s="3" t="s">
        <v>547</v>
      </c>
    </row>
    <row r="529" spans="1:2" x14ac:dyDescent="0.3">
      <c r="A529" s="3" t="s">
        <v>474</v>
      </c>
      <c r="B529" s="3" t="s">
        <v>551</v>
      </c>
    </row>
    <row r="530" spans="1:2" x14ac:dyDescent="0.3">
      <c r="A530" s="3" t="s">
        <v>475</v>
      </c>
      <c r="B530" s="3" t="s">
        <v>552</v>
      </c>
    </row>
    <row r="531" spans="1:2" x14ac:dyDescent="0.3">
      <c r="A531" s="3" t="s">
        <v>476</v>
      </c>
      <c r="B531" s="3" t="s">
        <v>550</v>
      </c>
    </row>
    <row r="532" spans="1:2" x14ac:dyDescent="0.3">
      <c r="A532" s="3" t="s">
        <v>477</v>
      </c>
      <c r="B532" s="3" t="s">
        <v>1</v>
      </c>
    </row>
    <row r="533" spans="1:2" x14ac:dyDescent="0.3">
      <c r="A533" s="3" t="s">
        <v>478</v>
      </c>
      <c r="B533" s="3" t="s">
        <v>545</v>
      </c>
    </row>
    <row r="534" spans="1:2" x14ac:dyDescent="0.3">
      <c r="A534" s="3" t="s">
        <v>479</v>
      </c>
      <c r="B534" s="3" t="s">
        <v>36</v>
      </c>
    </row>
    <row r="535" spans="1:2" x14ac:dyDescent="0.3">
      <c r="A535" s="3" t="s">
        <v>3</v>
      </c>
      <c r="B535" s="3" t="s">
        <v>1</v>
      </c>
    </row>
    <row r="536" spans="1:2" x14ac:dyDescent="0.3">
      <c r="A536" s="3" t="s">
        <v>480</v>
      </c>
      <c r="B536" s="3" t="s">
        <v>12</v>
      </c>
    </row>
    <row r="537" spans="1:2" x14ac:dyDescent="0.3">
      <c r="A537" s="3" t="s">
        <v>66</v>
      </c>
      <c r="B537" s="3" t="s">
        <v>59</v>
      </c>
    </row>
    <row r="538" spans="1:2" x14ac:dyDescent="0.3">
      <c r="A538" s="3" t="s">
        <v>62</v>
      </c>
      <c r="B538" s="3" t="s">
        <v>59</v>
      </c>
    </row>
    <row r="539" spans="1:2" x14ac:dyDescent="0.3">
      <c r="A539" s="3" t="s">
        <v>481</v>
      </c>
      <c r="B539" s="3" t="s">
        <v>73</v>
      </c>
    </row>
    <row r="540" spans="1:2" x14ac:dyDescent="0.3">
      <c r="A540" s="3" t="s">
        <v>482</v>
      </c>
      <c r="B540" s="3" t="s">
        <v>546</v>
      </c>
    </row>
    <row r="541" spans="1:2" x14ac:dyDescent="0.3">
      <c r="A541" s="3" t="s">
        <v>483</v>
      </c>
      <c r="B541" s="3" t="s">
        <v>87</v>
      </c>
    </row>
    <row r="542" spans="1:2" x14ac:dyDescent="0.3">
      <c r="A542" s="3" t="s">
        <v>484</v>
      </c>
      <c r="B542" s="3" t="s">
        <v>548</v>
      </c>
    </row>
    <row r="543" spans="1:2" x14ac:dyDescent="0.3">
      <c r="A543" s="3" t="s">
        <v>485</v>
      </c>
      <c r="B543" s="3" t="s">
        <v>556</v>
      </c>
    </row>
    <row r="544" spans="1:2" x14ac:dyDescent="0.3">
      <c r="A544" s="3" t="s">
        <v>486</v>
      </c>
      <c r="B544" s="3" t="s">
        <v>100</v>
      </c>
    </row>
    <row r="545" spans="1:2" x14ac:dyDescent="0.3">
      <c r="A545" s="3" t="s">
        <v>487</v>
      </c>
      <c r="B545" s="3" t="s">
        <v>555</v>
      </c>
    </row>
    <row r="546" spans="1:2" x14ac:dyDescent="0.3">
      <c r="A546" s="3" t="s">
        <v>488</v>
      </c>
      <c r="B546" s="3" t="s">
        <v>549</v>
      </c>
    </row>
    <row r="547" spans="1:2" x14ac:dyDescent="0.3">
      <c r="A547" s="3" t="s">
        <v>489</v>
      </c>
      <c r="B547" s="3" t="s">
        <v>557</v>
      </c>
    </row>
    <row r="548" spans="1:2" x14ac:dyDescent="0.3">
      <c r="A548" s="3" t="s">
        <v>490</v>
      </c>
      <c r="B548" s="3" t="s">
        <v>554</v>
      </c>
    </row>
    <row r="549" spans="1:2" x14ac:dyDescent="0.3">
      <c r="A549" s="3" t="s">
        <v>491</v>
      </c>
      <c r="B549" s="3" t="s">
        <v>553</v>
      </c>
    </row>
    <row r="550" spans="1:2" x14ac:dyDescent="0.3">
      <c r="A550" s="3" t="s">
        <v>492</v>
      </c>
      <c r="B550" s="3" t="s">
        <v>547</v>
      </c>
    </row>
    <row r="551" spans="1:2" x14ac:dyDescent="0.3">
      <c r="A551" s="3" t="s">
        <v>493</v>
      </c>
      <c r="B551" s="3" t="s">
        <v>551</v>
      </c>
    </row>
    <row r="552" spans="1:2" x14ac:dyDescent="0.3">
      <c r="A552" s="3" t="s">
        <v>494</v>
      </c>
      <c r="B552" s="3" t="s">
        <v>552</v>
      </c>
    </row>
    <row r="553" spans="1:2" x14ac:dyDescent="0.3">
      <c r="A553" s="3" t="s">
        <v>495</v>
      </c>
      <c r="B553" s="3" t="s">
        <v>550</v>
      </c>
    </row>
    <row r="554" spans="1:2" x14ac:dyDescent="0.3">
      <c r="A554" s="3" t="s">
        <v>496</v>
      </c>
      <c r="B554" s="3" t="s">
        <v>36</v>
      </c>
    </row>
    <row r="555" spans="1:2" x14ac:dyDescent="0.3">
      <c r="A555" s="3" t="s">
        <v>497</v>
      </c>
      <c r="B555" s="3" t="s">
        <v>1</v>
      </c>
    </row>
    <row r="556" spans="1:2" x14ac:dyDescent="0.3">
      <c r="A556" s="3" t="s">
        <v>498</v>
      </c>
      <c r="B556" s="3" t="s">
        <v>545</v>
      </c>
    </row>
    <row r="557" spans="1:2" x14ac:dyDescent="0.3">
      <c r="A557" s="3" t="s">
        <v>22</v>
      </c>
      <c r="B557" s="3" t="s">
        <v>12</v>
      </c>
    </row>
    <row r="558" spans="1:2" x14ac:dyDescent="0.3">
      <c r="A558" s="3" t="s">
        <v>20</v>
      </c>
      <c r="B558" s="3" t="s">
        <v>12</v>
      </c>
    </row>
    <row r="559" spans="1:2" x14ac:dyDescent="0.3">
      <c r="A559" s="3" t="s">
        <v>64</v>
      </c>
      <c r="B559" s="3" t="s">
        <v>59</v>
      </c>
    </row>
    <row r="560" spans="1:2" x14ac:dyDescent="0.3">
      <c r="A560" s="3" t="s">
        <v>499</v>
      </c>
      <c r="B560" s="3" t="s">
        <v>73</v>
      </c>
    </row>
    <row r="561" spans="1:2" x14ac:dyDescent="0.3">
      <c r="A561" s="3" t="s">
        <v>500</v>
      </c>
      <c r="B561" s="3" t="s">
        <v>546</v>
      </c>
    </row>
    <row r="562" spans="1:2" x14ac:dyDescent="0.3">
      <c r="A562" s="3" t="s">
        <v>501</v>
      </c>
      <c r="B562" s="3" t="s">
        <v>87</v>
      </c>
    </row>
    <row r="563" spans="1:2" x14ac:dyDescent="0.3">
      <c r="A563" s="3" t="s">
        <v>502</v>
      </c>
      <c r="B563" s="3" t="s">
        <v>548</v>
      </c>
    </row>
    <row r="564" spans="1:2" x14ac:dyDescent="0.3">
      <c r="A564" s="3" t="s">
        <v>503</v>
      </c>
      <c r="B564" s="3" t="s">
        <v>556</v>
      </c>
    </row>
    <row r="565" spans="1:2" x14ac:dyDescent="0.3">
      <c r="A565" s="3" t="s">
        <v>504</v>
      </c>
      <c r="B565" s="3" t="s">
        <v>100</v>
      </c>
    </row>
    <row r="566" spans="1:2" x14ac:dyDescent="0.3">
      <c r="A566" s="3" t="s">
        <v>505</v>
      </c>
      <c r="B566" s="3" t="s">
        <v>555</v>
      </c>
    </row>
    <row r="567" spans="1:2" x14ac:dyDescent="0.3">
      <c r="A567" s="3" t="s">
        <v>506</v>
      </c>
      <c r="B567" s="3" t="s">
        <v>549</v>
      </c>
    </row>
    <row r="568" spans="1:2" x14ac:dyDescent="0.3">
      <c r="A568" s="3" t="s">
        <v>507</v>
      </c>
      <c r="B568" s="3" t="s">
        <v>557</v>
      </c>
    </row>
    <row r="569" spans="1:2" x14ac:dyDescent="0.3">
      <c r="A569" s="3" t="s">
        <v>508</v>
      </c>
      <c r="B569" s="3" t="s">
        <v>554</v>
      </c>
    </row>
    <row r="570" spans="1:2" x14ac:dyDescent="0.3">
      <c r="A570" s="3" t="s">
        <v>509</v>
      </c>
      <c r="B570" s="3" t="s">
        <v>554</v>
      </c>
    </row>
    <row r="571" spans="1:2" x14ac:dyDescent="0.3">
      <c r="A571" s="3" t="s">
        <v>510</v>
      </c>
      <c r="B571" s="3" t="s">
        <v>554</v>
      </c>
    </row>
    <row r="572" spans="1:2" x14ac:dyDescent="0.3">
      <c r="A572" s="3" t="s">
        <v>511</v>
      </c>
      <c r="B572" s="3" t="s">
        <v>553</v>
      </c>
    </row>
    <row r="573" spans="1:2" x14ac:dyDescent="0.3">
      <c r="A573" s="3" t="s">
        <v>512</v>
      </c>
      <c r="B573" s="3" t="s">
        <v>553</v>
      </c>
    </row>
    <row r="574" spans="1:2" x14ac:dyDescent="0.3">
      <c r="A574" s="3" t="s">
        <v>513</v>
      </c>
      <c r="B574" s="3" t="s">
        <v>547</v>
      </c>
    </row>
    <row r="575" spans="1:2" x14ac:dyDescent="0.3">
      <c r="A575" s="3" t="s">
        <v>514</v>
      </c>
      <c r="B575" s="3" t="s">
        <v>547</v>
      </c>
    </row>
    <row r="576" spans="1:2" x14ac:dyDescent="0.3">
      <c r="A576" s="3" t="s">
        <v>515</v>
      </c>
      <c r="B576" s="3" t="s">
        <v>551</v>
      </c>
    </row>
    <row r="577" spans="1:2" x14ac:dyDescent="0.3">
      <c r="A577" s="3" t="s">
        <v>516</v>
      </c>
      <c r="B577" s="3" t="s">
        <v>552</v>
      </c>
    </row>
    <row r="578" spans="1:2" x14ac:dyDescent="0.3">
      <c r="A578" s="3" t="s">
        <v>517</v>
      </c>
      <c r="B578" s="3" t="s">
        <v>550</v>
      </c>
    </row>
    <row r="580" spans="1:2" x14ac:dyDescent="0.3">
      <c r="A580" s="4"/>
    </row>
    <row r="582" spans="1:2" x14ac:dyDescent="0.3">
      <c r="A582" s="4"/>
    </row>
    <row r="584" spans="1:2" x14ac:dyDescent="0.3">
      <c r="A584" s="4"/>
    </row>
    <row r="586" spans="1:2" x14ac:dyDescent="0.3">
      <c r="A586" s="4"/>
    </row>
    <row r="588" spans="1:2" x14ac:dyDescent="0.3">
      <c r="A588" s="4"/>
    </row>
    <row r="590" spans="1:2" x14ac:dyDescent="0.3">
      <c r="A590" s="4"/>
    </row>
    <row r="592" spans="1:2" x14ac:dyDescent="0.3">
      <c r="A592" s="4"/>
    </row>
    <row r="596" spans="1:1" x14ac:dyDescent="0.3">
      <c r="A596" s="4"/>
    </row>
    <row r="598" spans="1:1" x14ac:dyDescent="0.3">
      <c r="A598" s="4"/>
    </row>
    <row r="600" spans="1:1" x14ac:dyDescent="0.3">
      <c r="A600" s="4"/>
    </row>
    <row r="602" spans="1:1" x14ac:dyDescent="0.3">
      <c r="A602" s="4"/>
    </row>
    <row r="604" spans="1:1" x14ac:dyDescent="0.3">
      <c r="A604" s="4"/>
    </row>
    <row r="606" spans="1:1" x14ac:dyDescent="0.3">
      <c r="A606" s="4"/>
    </row>
    <row r="608" spans="1:1" x14ac:dyDescent="0.3">
      <c r="A608" s="4"/>
    </row>
    <row r="610" spans="1:1" x14ac:dyDescent="0.3">
      <c r="A610" s="4"/>
    </row>
    <row r="614" spans="1:1" x14ac:dyDescent="0.3">
      <c r="A614" s="4"/>
    </row>
    <row r="616" spans="1:1" x14ac:dyDescent="0.3">
      <c r="A616" s="4"/>
    </row>
    <row r="618" spans="1:1" x14ac:dyDescent="0.3">
      <c r="A618" s="4"/>
    </row>
    <row r="620" spans="1:1" x14ac:dyDescent="0.3">
      <c r="A620" s="4"/>
    </row>
    <row r="622" spans="1:1" x14ac:dyDescent="0.3">
      <c r="A622" s="4"/>
    </row>
    <row r="624" spans="1:1" x14ac:dyDescent="0.3">
      <c r="A624" s="4"/>
    </row>
    <row r="626" spans="1:1" x14ac:dyDescent="0.3">
      <c r="A626" s="4"/>
    </row>
    <row r="628" spans="1:1" x14ac:dyDescent="0.3">
      <c r="A628" s="4"/>
    </row>
    <row r="632" spans="1:1" x14ac:dyDescent="0.3">
      <c r="A632" s="4"/>
    </row>
    <row r="634" spans="1:1" x14ac:dyDescent="0.3">
      <c r="A634" s="4"/>
    </row>
    <row r="636" spans="1:1" x14ac:dyDescent="0.3">
      <c r="A636" s="4"/>
    </row>
    <row r="638" spans="1:1" x14ac:dyDescent="0.3">
      <c r="A638" s="4"/>
    </row>
    <row r="640" spans="1:1" x14ac:dyDescent="0.3">
      <c r="A640" s="4"/>
    </row>
    <row r="642" spans="1:1" x14ac:dyDescent="0.3">
      <c r="A642" s="4"/>
    </row>
    <row r="644" spans="1:1" x14ac:dyDescent="0.3">
      <c r="A644" s="4"/>
    </row>
    <row r="646" spans="1:1" x14ac:dyDescent="0.3">
      <c r="A646" s="4"/>
    </row>
    <row r="650" spans="1:1" x14ac:dyDescent="0.3">
      <c r="A650" s="4"/>
    </row>
    <row r="652" spans="1:1" x14ac:dyDescent="0.3">
      <c r="A652" s="4"/>
    </row>
    <row r="654" spans="1:1" x14ac:dyDescent="0.3">
      <c r="A654" s="4"/>
    </row>
    <row r="656" spans="1:1" x14ac:dyDescent="0.3">
      <c r="A656" s="4"/>
    </row>
    <row r="658" spans="1:1" x14ac:dyDescent="0.3">
      <c r="A658" s="4"/>
    </row>
    <row r="660" spans="1:1" x14ac:dyDescent="0.3">
      <c r="A660" s="4"/>
    </row>
    <row r="662" spans="1:1" x14ac:dyDescent="0.3">
      <c r="A662" s="4"/>
    </row>
    <row r="664" spans="1:1" x14ac:dyDescent="0.3">
      <c r="A664" s="4"/>
    </row>
    <row r="668" spans="1:1" x14ac:dyDescent="0.3">
      <c r="A668" s="4"/>
    </row>
    <row r="670" spans="1:1" x14ac:dyDescent="0.3">
      <c r="A670" s="4"/>
    </row>
    <row r="672" spans="1:1" x14ac:dyDescent="0.3">
      <c r="A672" s="4"/>
    </row>
    <row r="674" spans="1:1" x14ac:dyDescent="0.3">
      <c r="A674" s="4"/>
    </row>
    <row r="676" spans="1:1" x14ac:dyDescent="0.3">
      <c r="A676" s="4"/>
    </row>
    <row r="678" spans="1:1" x14ac:dyDescent="0.3">
      <c r="A678" s="4"/>
    </row>
    <row r="680" spans="1:1" x14ac:dyDescent="0.3">
      <c r="A680" s="4"/>
    </row>
    <row r="682" spans="1:1" x14ac:dyDescent="0.3">
      <c r="A682" s="4"/>
    </row>
    <row r="686" spans="1:1" x14ac:dyDescent="0.3">
      <c r="A686" s="4"/>
    </row>
    <row r="688" spans="1:1" x14ac:dyDescent="0.3">
      <c r="A688" s="4"/>
    </row>
    <row r="690" spans="1:1" x14ac:dyDescent="0.3">
      <c r="A690" s="4"/>
    </row>
    <row r="692" spans="1:1" x14ac:dyDescent="0.3">
      <c r="A692" s="4"/>
    </row>
    <row r="694" spans="1:1" x14ac:dyDescent="0.3">
      <c r="A694" s="4"/>
    </row>
    <row r="696" spans="1:1" x14ac:dyDescent="0.3">
      <c r="A696" s="4"/>
    </row>
    <row r="698" spans="1:1" x14ac:dyDescent="0.3">
      <c r="A698" s="4"/>
    </row>
    <row r="700" spans="1:1" x14ac:dyDescent="0.3">
      <c r="A700" s="4"/>
    </row>
    <row r="704" spans="1:1" x14ac:dyDescent="0.3">
      <c r="A704" s="4"/>
    </row>
    <row r="706" spans="1:1" x14ac:dyDescent="0.3">
      <c r="A706" s="4"/>
    </row>
    <row r="708" spans="1:1" x14ac:dyDescent="0.3">
      <c r="A708" s="4"/>
    </row>
    <row r="710" spans="1:1" x14ac:dyDescent="0.3">
      <c r="A710" s="4"/>
    </row>
    <row r="712" spans="1:1" x14ac:dyDescent="0.3">
      <c r="A712" s="4"/>
    </row>
    <row r="714" spans="1:1" x14ac:dyDescent="0.3">
      <c r="A714" s="4"/>
    </row>
    <row r="716" spans="1:1" x14ac:dyDescent="0.3">
      <c r="A716" s="4"/>
    </row>
    <row r="718" spans="1:1" x14ac:dyDescent="0.3">
      <c r="A718" s="4"/>
    </row>
    <row r="722" spans="1:1" x14ac:dyDescent="0.3">
      <c r="A722" s="4"/>
    </row>
    <row r="724" spans="1:1" x14ac:dyDescent="0.3">
      <c r="A724" s="4"/>
    </row>
    <row r="726" spans="1:1" x14ac:dyDescent="0.3">
      <c r="A726" s="4"/>
    </row>
    <row r="728" spans="1:1" x14ac:dyDescent="0.3">
      <c r="A728" s="4"/>
    </row>
    <row r="730" spans="1:1" x14ac:dyDescent="0.3">
      <c r="A730" s="4"/>
    </row>
    <row r="732" spans="1:1" x14ac:dyDescent="0.3">
      <c r="A732" s="4"/>
    </row>
    <row r="734" spans="1:1" x14ac:dyDescent="0.3">
      <c r="A734" s="4"/>
    </row>
    <row r="736" spans="1:1" x14ac:dyDescent="0.3">
      <c r="A736" s="4"/>
    </row>
    <row r="740" spans="1:1" x14ac:dyDescent="0.3">
      <c r="A740" s="4"/>
    </row>
    <row r="742" spans="1:1" x14ac:dyDescent="0.3">
      <c r="A742" s="4"/>
    </row>
    <row r="744" spans="1:1" x14ac:dyDescent="0.3">
      <c r="A744" s="4"/>
    </row>
    <row r="746" spans="1:1" x14ac:dyDescent="0.3">
      <c r="A746" s="4"/>
    </row>
    <row r="748" spans="1:1" x14ac:dyDescent="0.3">
      <c r="A748" s="4"/>
    </row>
    <row r="750" spans="1:1" x14ac:dyDescent="0.3">
      <c r="A750" s="4"/>
    </row>
    <row r="752" spans="1:1" x14ac:dyDescent="0.3">
      <c r="A752" s="4"/>
    </row>
    <row r="754" spans="1:1" x14ac:dyDescent="0.3">
      <c r="A754" s="4"/>
    </row>
    <row r="758" spans="1:1" x14ac:dyDescent="0.3">
      <c r="A758" s="4"/>
    </row>
    <row r="760" spans="1:1" x14ac:dyDescent="0.3">
      <c r="A760" s="4"/>
    </row>
    <row r="762" spans="1:1" x14ac:dyDescent="0.3">
      <c r="A762" s="4"/>
    </row>
    <row r="764" spans="1:1" x14ac:dyDescent="0.3">
      <c r="A764" s="4"/>
    </row>
    <row r="766" spans="1:1" x14ac:dyDescent="0.3">
      <c r="A766" s="4"/>
    </row>
    <row r="768" spans="1:1" x14ac:dyDescent="0.3">
      <c r="A768" s="4"/>
    </row>
    <row r="770" spans="1:1" x14ac:dyDescent="0.3">
      <c r="A770" s="4"/>
    </row>
    <row r="772" spans="1:1" x14ac:dyDescent="0.3">
      <c r="A772" s="4"/>
    </row>
    <row r="776" spans="1:1" x14ac:dyDescent="0.3">
      <c r="A776" s="4"/>
    </row>
    <row r="778" spans="1:1" x14ac:dyDescent="0.3">
      <c r="A778" s="4"/>
    </row>
    <row r="780" spans="1:1" x14ac:dyDescent="0.3">
      <c r="A780" s="4"/>
    </row>
    <row r="782" spans="1:1" x14ac:dyDescent="0.3">
      <c r="A782" s="4"/>
    </row>
    <row r="784" spans="1:1" x14ac:dyDescent="0.3">
      <c r="A784" s="4"/>
    </row>
    <row r="786" spans="1:1" x14ac:dyDescent="0.3">
      <c r="A786" s="4"/>
    </row>
    <row r="788" spans="1:1" x14ac:dyDescent="0.3">
      <c r="A788" s="4"/>
    </row>
    <row r="790" spans="1:1" x14ac:dyDescent="0.3">
      <c r="A790" s="4"/>
    </row>
    <row r="794" spans="1:1" x14ac:dyDescent="0.3">
      <c r="A794" s="4"/>
    </row>
    <row r="796" spans="1:1" x14ac:dyDescent="0.3">
      <c r="A796" s="4"/>
    </row>
    <row r="798" spans="1:1" x14ac:dyDescent="0.3">
      <c r="A798" s="4"/>
    </row>
    <row r="800" spans="1:1" x14ac:dyDescent="0.3">
      <c r="A800" s="4"/>
    </row>
    <row r="802" spans="1:1" x14ac:dyDescent="0.3">
      <c r="A802" s="4"/>
    </row>
    <row r="804" spans="1:1" x14ac:dyDescent="0.3">
      <c r="A804" s="4"/>
    </row>
    <row r="806" spans="1:1" x14ac:dyDescent="0.3">
      <c r="A806" s="4"/>
    </row>
    <row r="808" spans="1:1" x14ac:dyDescent="0.3">
      <c r="A808" s="4"/>
    </row>
    <row r="812" spans="1:1" x14ac:dyDescent="0.3">
      <c r="A812" s="4"/>
    </row>
    <row r="814" spans="1:1" x14ac:dyDescent="0.3">
      <c r="A814" s="4"/>
    </row>
    <row r="816" spans="1:1" x14ac:dyDescent="0.3">
      <c r="A816" s="4"/>
    </row>
    <row r="818" spans="1:1" x14ac:dyDescent="0.3">
      <c r="A818" s="4"/>
    </row>
    <row r="820" spans="1:1" x14ac:dyDescent="0.3">
      <c r="A820" s="4"/>
    </row>
    <row r="822" spans="1:1" x14ac:dyDescent="0.3">
      <c r="A822" s="4"/>
    </row>
    <row r="824" spans="1:1" x14ac:dyDescent="0.3">
      <c r="A824" s="4"/>
    </row>
    <row r="826" spans="1:1" x14ac:dyDescent="0.3">
      <c r="A826" s="4"/>
    </row>
  </sheetData>
  <dataConsolidate function="count">
    <dataRefs count="1">
      <dataRef ref="C125:Z217" sheet="참조목록" r:id="rId1"/>
    </dataRefs>
  </dataConsolidate>
  <phoneticPr fontId="1" type="noConversion"/>
  <dataValidations disablePrompts="1" count="1">
    <dataValidation type="whole" allowBlank="1" showInputMessage="1" showErrorMessage="1" sqref="C218" xr:uid="{E8D7810C-F1AB-4703-90FF-52C30E2F3934}">
      <formula1>D126</formula1>
      <formula2>D185</formula2>
    </dataValidation>
  </dataValidations>
  <pageMargins left="0.7" right="0.7" top="0.75" bottom="0.75" header="0.3" footer="0.3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23F90-DED3-4EED-B983-DBC8199FF69F}">
  <sheetPr>
    <tabColor theme="9" tint="-0.249977111117893"/>
  </sheetPr>
  <dimension ref="A1:AA451"/>
  <sheetViews>
    <sheetView topLeftCell="A4" zoomScale="70" zoomScaleNormal="70" workbookViewId="0">
      <selection activeCell="H46" sqref="H46"/>
    </sheetView>
  </sheetViews>
  <sheetFormatPr defaultRowHeight="16.5" x14ac:dyDescent="0.3"/>
  <cols>
    <col min="1" max="1" width="13.875" bestFit="1" customWidth="1"/>
    <col min="2" max="2" width="18.375" bestFit="1" customWidth="1"/>
    <col min="3" max="3" width="16" style="83" bestFit="1" customWidth="1"/>
    <col min="4" max="5" width="13.875" bestFit="1" customWidth="1"/>
    <col min="6" max="6" width="11" bestFit="1" customWidth="1"/>
    <col min="7" max="7" width="11.75" bestFit="1" customWidth="1"/>
    <col min="9" max="9" width="10.625" customWidth="1"/>
    <col min="12" max="14" width="8.75" customWidth="1"/>
    <col min="20" max="21" width="11.75" bestFit="1" customWidth="1"/>
    <col min="22" max="22" width="10" bestFit="1" customWidth="1"/>
    <col min="23" max="23" width="13.875" bestFit="1" customWidth="1"/>
    <col min="24" max="24" width="13" bestFit="1" customWidth="1"/>
  </cols>
  <sheetData>
    <row r="1" spans="1:27" x14ac:dyDescent="0.3">
      <c r="A1" s="3" t="s">
        <v>568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spans="1:27" x14ac:dyDescent="0.3">
      <c r="A2" s="3"/>
      <c r="B2" s="3" t="s">
        <v>43</v>
      </c>
      <c r="C2" s="71" t="s">
        <v>46</v>
      </c>
      <c r="D2" s="71" t="s">
        <v>47</v>
      </c>
      <c r="E2" s="71" t="s">
        <v>49</v>
      </c>
      <c r="F2" s="71" t="s">
        <v>455</v>
      </c>
      <c r="G2" s="71" t="s">
        <v>50</v>
      </c>
      <c r="H2" s="71" t="s">
        <v>51</v>
      </c>
      <c r="I2" s="71" t="s">
        <v>52</v>
      </c>
      <c r="J2" s="71" t="s">
        <v>53</v>
      </c>
      <c r="K2" s="71" t="s">
        <v>55</v>
      </c>
      <c r="L2" s="71" t="s">
        <v>54</v>
      </c>
      <c r="M2" s="71" t="s">
        <v>442</v>
      </c>
      <c r="N2" s="71" t="s">
        <v>443</v>
      </c>
      <c r="O2" s="71" t="s">
        <v>444</v>
      </c>
      <c r="P2" s="71" t="s">
        <v>445</v>
      </c>
      <c r="Q2" s="71" t="s">
        <v>446</v>
      </c>
      <c r="R2" s="71" t="s">
        <v>447</v>
      </c>
      <c r="S2" s="71" t="s">
        <v>448</v>
      </c>
      <c r="T2" s="71" t="s">
        <v>1183</v>
      </c>
      <c r="U2" s="71" t="s">
        <v>1184</v>
      </c>
      <c r="V2" s="71" t="s">
        <v>450</v>
      </c>
      <c r="W2" s="71" t="s">
        <v>451</v>
      </c>
      <c r="X2" s="71" t="s">
        <v>1185</v>
      </c>
      <c r="Y2" s="71" t="s">
        <v>452</v>
      </c>
      <c r="Z2" s="71" t="s">
        <v>453</v>
      </c>
      <c r="AA2" s="71" t="s">
        <v>454</v>
      </c>
    </row>
    <row r="3" spans="1:27" x14ac:dyDescent="0.3">
      <c r="A3" s="3" t="s">
        <v>57</v>
      </c>
      <c r="B3" s="3" t="s">
        <v>419</v>
      </c>
      <c r="C3" s="4">
        <v>1537</v>
      </c>
      <c r="D3" s="4">
        <v>1806</v>
      </c>
      <c r="E3" s="4">
        <v>1755</v>
      </c>
      <c r="F3" s="4">
        <v>1657</v>
      </c>
      <c r="G3" s="4">
        <v>1593</v>
      </c>
      <c r="H3" s="4">
        <v>1687</v>
      </c>
      <c r="I3" s="4">
        <v>1631</v>
      </c>
      <c r="J3" s="4">
        <v>1593</v>
      </c>
      <c r="K3" s="4">
        <v>1480</v>
      </c>
      <c r="L3" s="4">
        <v>1517</v>
      </c>
      <c r="M3" s="4">
        <v>1517</v>
      </c>
      <c r="N3" s="4">
        <v>1220</v>
      </c>
      <c r="O3" s="4">
        <v>692</v>
      </c>
      <c r="P3" s="4">
        <v>692</v>
      </c>
      <c r="Q3" s="4">
        <v>692</v>
      </c>
      <c r="R3" s="4">
        <v>692</v>
      </c>
      <c r="S3" s="4">
        <v>692</v>
      </c>
      <c r="T3" s="4">
        <v>1063</v>
      </c>
      <c r="U3" s="4">
        <v>1441</v>
      </c>
      <c r="V3" s="4">
        <v>1557</v>
      </c>
      <c r="W3" s="4">
        <v>1644</v>
      </c>
      <c r="X3" s="4">
        <v>1441</v>
      </c>
      <c r="Y3" s="66">
        <v>15224</v>
      </c>
      <c r="Z3" s="66">
        <v>15224</v>
      </c>
      <c r="AA3" s="4">
        <v>692</v>
      </c>
    </row>
    <row r="4" spans="1:27" x14ac:dyDescent="0.3">
      <c r="A4" s="3" t="s">
        <v>57</v>
      </c>
      <c r="B4" s="3" t="s">
        <v>421</v>
      </c>
      <c r="C4" s="4">
        <v>26118</v>
      </c>
      <c r="D4" s="66">
        <v>35591</v>
      </c>
      <c r="E4" s="4">
        <v>26118</v>
      </c>
      <c r="F4" s="4">
        <v>27111</v>
      </c>
      <c r="G4" s="66">
        <v>37333</v>
      </c>
      <c r="H4" s="4">
        <v>26700</v>
      </c>
      <c r="I4" s="4">
        <v>31905</v>
      </c>
      <c r="J4" s="4">
        <v>27000</v>
      </c>
      <c r="K4" s="4">
        <v>26900.1</v>
      </c>
      <c r="L4" s="4">
        <v>26947</v>
      </c>
      <c r="M4" s="66">
        <v>26947</v>
      </c>
      <c r="N4" s="4">
        <v>16857</v>
      </c>
      <c r="O4" s="4">
        <v>21700</v>
      </c>
      <c r="P4" s="4">
        <v>18200</v>
      </c>
      <c r="Q4" s="4">
        <v>18200</v>
      </c>
      <c r="R4" s="4">
        <v>16100</v>
      </c>
      <c r="S4" s="4">
        <v>21700</v>
      </c>
      <c r="T4" s="4">
        <v>15100</v>
      </c>
      <c r="U4" s="4">
        <v>20316</v>
      </c>
      <c r="V4" s="4">
        <v>23778</v>
      </c>
      <c r="W4" s="4">
        <v>20471</v>
      </c>
      <c r="X4" s="4">
        <v>15250</v>
      </c>
      <c r="Y4" s="4">
        <v>8400</v>
      </c>
      <c r="Z4" s="4">
        <v>8400</v>
      </c>
      <c r="AA4" s="4">
        <v>8400</v>
      </c>
    </row>
    <row r="5" spans="1:27" x14ac:dyDescent="0.3">
      <c r="A5" s="3" t="s">
        <v>57</v>
      </c>
      <c r="B5" s="3" t="s">
        <v>424</v>
      </c>
      <c r="C5" s="4">
        <v>27361</v>
      </c>
      <c r="D5" s="66">
        <v>38101</v>
      </c>
      <c r="E5" s="66">
        <v>37438</v>
      </c>
      <c r="F5" s="4">
        <v>26882</v>
      </c>
      <c r="G5" s="66">
        <v>37600</v>
      </c>
      <c r="H5" s="4">
        <v>26667</v>
      </c>
      <c r="I5" s="4">
        <v>26636</v>
      </c>
      <c r="J5" s="4">
        <v>26579</v>
      </c>
      <c r="K5" s="4">
        <v>0</v>
      </c>
      <c r="L5" s="4">
        <v>0</v>
      </c>
      <c r="M5" s="4">
        <v>0</v>
      </c>
      <c r="N5" s="4">
        <v>24767</v>
      </c>
      <c r="O5" s="4">
        <v>24544</v>
      </c>
      <c r="P5" s="4">
        <v>0</v>
      </c>
      <c r="Q5" s="4">
        <v>0</v>
      </c>
      <c r="R5" s="4">
        <v>0</v>
      </c>
      <c r="S5" s="4">
        <v>24544</v>
      </c>
      <c r="T5" s="4">
        <v>13408</v>
      </c>
      <c r="U5" s="4">
        <v>16000</v>
      </c>
      <c r="V5" s="4">
        <v>24767</v>
      </c>
      <c r="W5" s="4">
        <v>22083</v>
      </c>
      <c r="X5" s="4">
        <v>14070</v>
      </c>
      <c r="Y5" s="4">
        <v>8496</v>
      </c>
      <c r="Z5" s="4">
        <v>0</v>
      </c>
      <c r="AA5" s="4">
        <v>0</v>
      </c>
    </row>
    <row r="6" spans="1:27" x14ac:dyDescent="0.3">
      <c r="A6" s="3" t="s">
        <v>57</v>
      </c>
      <c r="B6" s="3" t="s">
        <v>439</v>
      </c>
      <c r="C6" s="4">
        <v>10667</v>
      </c>
      <c r="D6" s="4">
        <v>11425</v>
      </c>
      <c r="E6" s="4">
        <v>10840</v>
      </c>
      <c r="F6" s="4">
        <v>10900</v>
      </c>
      <c r="G6" s="4">
        <v>10762</v>
      </c>
      <c r="H6" s="4">
        <v>10476</v>
      </c>
      <c r="I6" s="4">
        <v>10800</v>
      </c>
      <c r="J6" s="4">
        <v>10636</v>
      </c>
      <c r="K6" s="4">
        <v>11275</v>
      </c>
      <c r="L6" s="4">
        <v>11427</v>
      </c>
      <c r="M6" s="66">
        <v>32824</v>
      </c>
      <c r="N6" s="4">
        <v>3583</v>
      </c>
      <c r="O6" s="66">
        <v>42504</v>
      </c>
      <c r="P6" s="4">
        <v>2576</v>
      </c>
      <c r="Q6" s="4">
        <v>2576</v>
      </c>
      <c r="R6" s="4">
        <v>2576</v>
      </c>
      <c r="S6" s="4">
        <v>2576</v>
      </c>
      <c r="T6" s="4">
        <v>3253</v>
      </c>
      <c r="U6" s="4">
        <v>3937</v>
      </c>
      <c r="V6" s="4">
        <v>4247</v>
      </c>
      <c r="W6" s="4">
        <v>3745</v>
      </c>
      <c r="X6" s="4">
        <v>4094</v>
      </c>
      <c r="Y6" s="4">
        <v>2576</v>
      </c>
      <c r="Z6" s="4">
        <v>2576</v>
      </c>
      <c r="AA6" s="4">
        <v>15456</v>
      </c>
    </row>
    <row r="7" spans="1:27" x14ac:dyDescent="0.3">
      <c r="A7" s="3" t="s">
        <v>57</v>
      </c>
      <c r="B7" s="3" t="s">
        <v>420</v>
      </c>
      <c r="C7" s="4">
        <v>25631</v>
      </c>
      <c r="D7" s="4">
        <v>25487</v>
      </c>
      <c r="E7" s="4">
        <v>26024</v>
      </c>
      <c r="F7" s="66">
        <v>37755</v>
      </c>
      <c r="G7" s="4">
        <v>26477</v>
      </c>
      <c r="H7" s="4">
        <v>26018</v>
      </c>
      <c r="I7" s="4">
        <v>26477</v>
      </c>
      <c r="J7" s="4">
        <v>26327</v>
      </c>
      <c r="K7" s="4">
        <v>26327</v>
      </c>
      <c r="L7" s="4">
        <v>26538</v>
      </c>
      <c r="M7" s="4">
        <v>22564</v>
      </c>
      <c r="N7" s="4">
        <v>17965</v>
      </c>
      <c r="O7" s="4">
        <v>24428</v>
      </c>
      <c r="P7" s="4">
        <v>30732</v>
      </c>
      <c r="Q7" s="4">
        <v>20488</v>
      </c>
      <c r="R7" s="4">
        <v>18124</v>
      </c>
      <c r="S7" s="4">
        <v>24428</v>
      </c>
      <c r="T7" s="4">
        <v>17965</v>
      </c>
      <c r="U7" s="4">
        <v>15664</v>
      </c>
      <c r="V7" s="66">
        <v>25306</v>
      </c>
      <c r="W7" s="4">
        <v>20568</v>
      </c>
      <c r="X7" s="4">
        <v>13614</v>
      </c>
      <c r="Y7" s="4">
        <v>7092</v>
      </c>
      <c r="Z7" s="4">
        <v>7092</v>
      </c>
      <c r="AA7" s="4">
        <v>7092</v>
      </c>
    </row>
    <row r="8" spans="1:27" x14ac:dyDescent="0.3">
      <c r="A8" s="3" t="s">
        <v>57</v>
      </c>
      <c r="B8" s="3" t="s">
        <v>428</v>
      </c>
      <c r="C8" s="66">
        <v>35122</v>
      </c>
      <c r="D8" s="4">
        <v>25701</v>
      </c>
      <c r="E8" s="4">
        <v>25469</v>
      </c>
      <c r="F8" s="66">
        <v>37302</v>
      </c>
      <c r="G8" s="4">
        <v>26628</v>
      </c>
      <c r="H8" s="4">
        <v>26395</v>
      </c>
      <c r="I8" s="4">
        <v>26923</v>
      </c>
      <c r="J8" s="4">
        <v>26316</v>
      </c>
      <c r="K8" s="4">
        <v>26355</v>
      </c>
      <c r="L8" s="4">
        <v>26628</v>
      </c>
      <c r="M8" s="4">
        <v>21875</v>
      </c>
      <c r="N8" s="4">
        <v>17368</v>
      </c>
      <c r="O8" s="4">
        <v>23064</v>
      </c>
      <c r="P8" s="4">
        <v>19344</v>
      </c>
      <c r="Q8" s="4">
        <v>19344</v>
      </c>
      <c r="R8" s="4">
        <v>17112</v>
      </c>
      <c r="S8" s="4">
        <v>23064</v>
      </c>
      <c r="T8" s="4">
        <v>12380</v>
      </c>
      <c r="U8" s="4">
        <v>14900</v>
      </c>
      <c r="V8" s="66">
        <v>25269</v>
      </c>
      <c r="W8" s="4">
        <v>20886</v>
      </c>
      <c r="X8" s="4">
        <v>12600</v>
      </c>
      <c r="Y8" s="4">
        <v>8928</v>
      </c>
      <c r="Z8" s="4">
        <v>8928</v>
      </c>
      <c r="AA8" s="4">
        <v>8928</v>
      </c>
    </row>
    <row r="9" spans="1:27" x14ac:dyDescent="0.3">
      <c r="A9" s="3" t="s">
        <v>57</v>
      </c>
      <c r="B9" s="3" t="s">
        <v>438</v>
      </c>
      <c r="C9" s="4">
        <v>11154</v>
      </c>
      <c r="D9" s="4">
        <v>11200</v>
      </c>
      <c r="E9" s="4">
        <v>10533</v>
      </c>
      <c r="F9" s="4">
        <v>11840</v>
      </c>
      <c r="G9" s="4">
        <v>11100</v>
      </c>
      <c r="H9" s="4">
        <v>10762</v>
      </c>
      <c r="I9" s="4">
        <v>11158</v>
      </c>
      <c r="J9" s="4">
        <v>11222</v>
      </c>
      <c r="K9" s="4">
        <v>11158</v>
      </c>
      <c r="L9" s="4">
        <v>11376</v>
      </c>
      <c r="M9" s="4">
        <v>4309</v>
      </c>
      <c r="N9" s="4">
        <v>3820</v>
      </c>
      <c r="O9" s="66">
        <v>40796</v>
      </c>
      <c r="P9" s="4">
        <v>2632</v>
      </c>
      <c r="Q9" s="4">
        <v>38164</v>
      </c>
      <c r="R9" s="4">
        <v>2632</v>
      </c>
      <c r="S9" s="4">
        <v>2632</v>
      </c>
      <c r="T9" s="4">
        <v>3450</v>
      </c>
      <c r="U9" s="4">
        <v>3950</v>
      </c>
      <c r="V9" s="4">
        <v>4438</v>
      </c>
      <c r="W9" s="4">
        <v>3827</v>
      </c>
      <c r="X9" s="4">
        <v>4089</v>
      </c>
      <c r="Y9" s="4">
        <v>2632</v>
      </c>
      <c r="Z9" s="4">
        <v>2632</v>
      </c>
      <c r="AA9" s="4">
        <v>2632</v>
      </c>
    </row>
    <row r="10" spans="1:27" x14ac:dyDescent="0.3">
      <c r="A10" s="3" t="s">
        <v>57</v>
      </c>
      <c r="B10" s="3" t="s">
        <v>441</v>
      </c>
      <c r="C10" s="4">
        <v>25517</v>
      </c>
      <c r="D10" s="4">
        <v>26471</v>
      </c>
      <c r="E10" s="4">
        <v>25673</v>
      </c>
      <c r="F10" s="4">
        <v>26538</v>
      </c>
      <c r="G10" s="4">
        <v>26293</v>
      </c>
      <c r="H10" s="67">
        <v>36574</v>
      </c>
      <c r="I10" s="4">
        <v>26471</v>
      </c>
      <c r="J10" s="66">
        <v>36727</v>
      </c>
      <c r="K10" s="4">
        <v>26522</v>
      </c>
      <c r="L10" s="4">
        <v>26269</v>
      </c>
      <c r="M10" s="4">
        <v>22391</v>
      </c>
      <c r="N10" s="4">
        <v>16827</v>
      </c>
      <c r="O10" s="4">
        <v>22196</v>
      </c>
      <c r="P10" s="4">
        <v>29356</v>
      </c>
      <c r="Q10" s="4">
        <v>18616</v>
      </c>
      <c r="R10" s="4">
        <v>16468</v>
      </c>
      <c r="S10" s="4">
        <v>22196</v>
      </c>
      <c r="T10" s="4">
        <v>11848</v>
      </c>
      <c r="U10" s="4">
        <v>14224</v>
      </c>
      <c r="V10" s="4">
        <v>24182</v>
      </c>
      <c r="W10" s="4">
        <v>23707</v>
      </c>
      <c r="X10" s="4">
        <v>12283</v>
      </c>
      <c r="Y10" s="4">
        <v>8592</v>
      </c>
      <c r="Z10" s="4">
        <v>15036</v>
      </c>
      <c r="AA10" s="4">
        <v>8592</v>
      </c>
    </row>
    <row r="11" spans="1:27" x14ac:dyDescent="0.3">
      <c r="A11" s="3" t="s">
        <v>57</v>
      </c>
      <c r="B11" s="3" t="s">
        <v>422</v>
      </c>
      <c r="C11" s="4">
        <v>25408</v>
      </c>
      <c r="D11" s="4">
        <v>25556</v>
      </c>
      <c r="E11" s="4">
        <v>25408</v>
      </c>
      <c r="F11" s="4">
        <v>26707</v>
      </c>
      <c r="G11" s="66">
        <v>39310</v>
      </c>
      <c r="H11" s="4">
        <v>26053</v>
      </c>
      <c r="I11" s="4">
        <v>26053</v>
      </c>
      <c r="J11" s="4">
        <v>26327.1</v>
      </c>
      <c r="K11" s="4">
        <v>27241</v>
      </c>
      <c r="L11" s="4">
        <v>27241</v>
      </c>
      <c r="M11" s="4">
        <v>23333</v>
      </c>
      <c r="N11" s="4">
        <v>16667</v>
      </c>
      <c r="O11" s="4">
        <v>24476</v>
      </c>
      <c r="P11" s="4">
        <v>21944</v>
      </c>
      <c r="Q11" s="4">
        <v>21944</v>
      </c>
      <c r="R11" s="4">
        <v>17724</v>
      </c>
      <c r="S11" s="66">
        <v>40512</v>
      </c>
      <c r="T11" s="4">
        <v>14054</v>
      </c>
      <c r="U11" s="4">
        <v>16792</v>
      </c>
      <c r="V11" s="4">
        <v>24667</v>
      </c>
      <c r="W11" s="4">
        <v>19556</v>
      </c>
      <c r="X11" s="4">
        <v>14512</v>
      </c>
      <c r="Y11" s="4">
        <v>7596</v>
      </c>
      <c r="Z11" s="4">
        <v>7596</v>
      </c>
      <c r="AA11" s="4">
        <v>15192</v>
      </c>
    </row>
    <row r="12" spans="1:27" x14ac:dyDescent="0.3">
      <c r="A12" s="3" t="s">
        <v>57</v>
      </c>
      <c r="B12" s="3" t="s">
        <v>440</v>
      </c>
      <c r="C12" s="4">
        <v>11412</v>
      </c>
      <c r="D12" s="4">
        <v>11412</v>
      </c>
      <c r="E12" s="4">
        <v>11222</v>
      </c>
      <c r="F12" s="4">
        <v>10917</v>
      </c>
      <c r="G12" s="4">
        <v>10667</v>
      </c>
      <c r="H12" s="4">
        <v>11288</v>
      </c>
      <c r="I12" s="4">
        <v>11482</v>
      </c>
      <c r="J12" s="4">
        <v>11625</v>
      </c>
      <c r="K12" s="4">
        <v>11200</v>
      </c>
      <c r="L12" s="4">
        <v>11333</v>
      </c>
      <c r="M12" s="4">
        <v>4975</v>
      </c>
      <c r="N12" s="4">
        <v>4150</v>
      </c>
      <c r="O12" s="4">
        <v>2656</v>
      </c>
      <c r="P12" s="4">
        <v>38512</v>
      </c>
      <c r="Q12" s="4">
        <v>38512</v>
      </c>
      <c r="R12" s="4">
        <v>2656</v>
      </c>
      <c r="S12" s="4">
        <v>2656</v>
      </c>
      <c r="T12" s="4">
        <v>18800</v>
      </c>
      <c r="U12" s="66">
        <v>26600</v>
      </c>
      <c r="V12" s="4">
        <v>4600</v>
      </c>
      <c r="W12" s="4">
        <v>3980</v>
      </c>
      <c r="X12" s="66">
        <v>19300</v>
      </c>
      <c r="Y12" s="4">
        <v>2656</v>
      </c>
      <c r="Z12" s="4">
        <v>2656</v>
      </c>
      <c r="AA12" s="4">
        <v>2656</v>
      </c>
    </row>
    <row r="13" spans="1:27" x14ac:dyDescent="0.3">
      <c r="A13" s="3" t="s">
        <v>57</v>
      </c>
      <c r="B13" s="3" t="s">
        <v>429</v>
      </c>
      <c r="C13" s="66">
        <v>37791</v>
      </c>
      <c r="D13" s="4">
        <v>25574</v>
      </c>
      <c r="E13" s="66">
        <v>36983</v>
      </c>
      <c r="F13" s="4">
        <v>27027</v>
      </c>
      <c r="G13" s="4">
        <v>26892</v>
      </c>
      <c r="H13" s="4">
        <v>26207</v>
      </c>
      <c r="I13" s="4">
        <v>26750</v>
      </c>
      <c r="J13" s="4">
        <v>26630</v>
      </c>
      <c r="K13" s="4">
        <v>26750</v>
      </c>
      <c r="L13" s="66">
        <v>37250</v>
      </c>
      <c r="M13" s="4">
        <v>28500</v>
      </c>
      <c r="N13" s="4">
        <v>16929</v>
      </c>
      <c r="O13" s="4">
        <v>23548</v>
      </c>
      <c r="P13" s="4">
        <v>21112</v>
      </c>
      <c r="Q13" s="4">
        <v>30856</v>
      </c>
      <c r="R13" s="4">
        <v>18676</v>
      </c>
      <c r="S13" s="4">
        <v>25172</v>
      </c>
      <c r="T13" s="4">
        <v>13365</v>
      </c>
      <c r="U13" s="4">
        <v>16045</v>
      </c>
      <c r="V13" s="4">
        <v>24118</v>
      </c>
      <c r="W13" s="4">
        <v>21351</v>
      </c>
      <c r="X13" s="4">
        <v>13750</v>
      </c>
      <c r="Y13" s="4">
        <v>15428</v>
      </c>
      <c r="Z13" s="4">
        <v>7308</v>
      </c>
      <c r="AA13" s="4">
        <v>7308</v>
      </c>
    </row>
    <row r="14" spans="1:27" x14ac:dyDescent="0.3">
      <c r="A14" s="3" t="s">
        <v>57</v>
      </c>
      <c r="B14" s="3" t="s">
        <v>425</v>
      </c>
      <c r="C14" s="4">
        <v>26136</v>
      </c>
      <c r="D14" s="4">
        <v>25741</v>
      </c>
      <c r="E14" s="4">
        <v>25593</v>
      </c>
      <c r="F14" s="4">
        <v>26293</v>
      </c>
      <c r="G14" s="4">
        <v>26627</v>
      </c>
      <c r="H14" s="66">
        <v>35922</v>
      </c>
      <c r="I14" s="4">
        <v>26795</v>
      </c>
      <c r="J14" s="4">
        <v>26627</v>
      </c>
      <c r="K14" s="4">
        <v>26627</v>
      </c>
      <c r="L14" s="66">
        <v>36250</v>
      </c>
      <c r="M14" s="4">
        <v>22614</v>
      </c>
      <c r="N14" s="4">
        <v>18056</v>
      </c>
      <c r="O14" s="4">
        <v>22968</v>
      </c>
      <c r="P14" s="4">
        <v>20592</v>
      </c>
      <c r="Q14" s="4">
        <v>20592</v>
      </c>
      <c r="R14" s="4">
        <v>24552</v>
      </c>
      <c r="S14" s="4">
        <v>24552</v>
      </c>
      <c r="T14" s="4">
        <v>13118</v>
      </c>
      <c r="U14" s="4">
        <v>16026</v>
      </c>
      <c r="V14" s="4">
        <v>25542</v>
      </c>
      <c r="W14" s="4">
        <v>20508</v>
      </c>
      <c r="X14" s="4">
        <v>13305</v>
      </c>
      <c r="Y14" s="4">
        <v>7128</v>
      </c>
      <c r="Z14" s="4">
        <v>7128</v>
      </c>
      <c r="AA14" s="4">
        <v>7128</v>
      </c>
    </row>
    <row r="15" spans="1:27" x14ac:dyDescent="0.3">
      <c r="A15" s="3" t="s">
        <v>57</v>
      </c>
      <c r="B15" s="3" t="s">
        <v>436</v>
      </c>
      <c r="C15" s="4">
        <v>26250</v>
      </c>
      <c r="D15" s="4">
        <v>23832</v>
      </c>
      <c r="E15" s="4">
        <v>26250</v>
      </c>
      <c r="F15" s="4">
        <v>26591</v>
      </c>
      <c r="G15" s="4">
        <v>26429</v>
      </c>
      <c r="H15" s="66">
        <v>36574.1</v>
      </c>
      <c r="I15" s="4">
        <v>26452</v>
      </c>
      <c r="J15" s="4">
        <v>26849</v>
      </c>
      <c r="K15" s="4">
        <v>26667</v>
      </c>
      <c r="L15" s="4">
        <v>26296</v>
      </c>
      <c r="M15" s="4">
        <v>23011</v>
      </c>
      <c r="N15" s="4">
        <v>17097</v>
      </c>
      <c r="O15" s="4">
        <v>23432</v>
      </c>
      <c r="P15" s="4">
        <v>21008</v>
      </c>
      <c r="Q15" s="4">
        <v>21008</v>
      </c>
      <c r="R15" s="4">
        <v>25048</v>
      </c>
      <c r="S15" s="4">
        <v>25048</v>
      </c>
      <c r="T15" s="4">
        <v>13409</v>
      </c>
      <c r="U15" s="4">
        <v>16237</v>
      </c>
      <c r="V15" s="4">
        <v>23495</v>
      </c>
      <c r="W15" s="4">
        <v>21282</v>
      </c>
      <c r="X15" s="4">
        <v>13974</v>
      </c>
      <c r="Y15" s="4">
        <v>7272</v>
      </c>
      <c r="Z15" s="4">
        <v>7272</v>
      </c>
      <c r="AA15" s="4">
        <v>7272</v>
      </c>
    </row>
    <row r="16" spans="1:27" x14ac:dyDescent="0.3">
      <c r="A16" s="3" t="s">
        <v>57</v>
      </c>
      <c r="B16" s="3" t="s">
        <v>430</v>
      </c>
      <c r="C16" s="4">
        <v>26140</v>
      </c>
      <c r="D16" s="4">
        <v>26400</v>
      </c>
      <c r="E16" s="4">
        <v>26140</v>
      </c>
      <c r="F16" s="66">
        <v>37826</v>
      </c>
      <c r="G16" s="4">
        <v>27468</v>
      </c>
      <c r="H16" s="4">
        <v>26724</v>
      </c>
      <c r="I16" s="4">
        <v>27204</v>
      </c>
      <c r="J16" s="4">
        <v>26700</v>
      </c>
      <c r="K16" s="66">
        <v>37478</v>
      </c>
      <c r="L16" s="4">
        <v>27326</v>
      </c>
      <c r="M16" s="4">
        <v>27544</v>
      </c>
      <c r="N16" s="4">
        <v>17664</v>
      </c>
      <c r="O16" s="4">
        <v>22540</v>
      </c>
      <c r="P16" s="4">
        <v>20580</v>
      </c>
      <c r="Q16" s="4">
        <v>20580</v>
      </c>
      <c r="R16" s="4">
        <v>17640</v>
      </c>
      <c r="S16" s="4">
        <v>25480</v>
      </c>
      <c r="T16" s="4">
        <v>13700</v>
      </c>
      <c r="U16" s="4">
        <v>16962</v>
      </c>
      <c r="V16" s="66">
        <v>25698</v>
      </c>
      <c r="W16" s="4">
        <v>22674</v>
      </c>
      <c r="X16" s="4">
        <v>14738</v>
      </c>
      <c r="Y16" s="4">
        <v>8820</v>
      </c>
      <c r="Z16" s="4">
        <v>8820</v>
      </c>
      <c r="AA16" s="4">
        <v>8820</v>
      </c>
    </row>
    <row r="17" spans="1:27" x14ac:dyDescent="0.3">
      <c r="A17" s="3" t="s">
        <v>57</v>
      </c>
      <c r="B17" s="3" t="s">
        <v>435</v>
      </c>
      <c r="C17" s="4">
        <v>26923</v>
      </c>
      <c r="D17" s="4">
        <v>27969</v>
      </c>
      <c r="E17" s="4">
        <v>26422</v>
      </c>
      <c r="F17" s="4">
        <v>27253</v>
      </c>
      <c r="G17" s="66">
        <v>38286</v>
      </c>
      <c r="H17" s="4">
        <v>27500</v>
      </c>
      <c r="I17" s="4">
        <v>27966</v>
      </c>
      <c r="J17" s="4">
        <v>27000.2</v>
      </c>
      <c r="K17" s="4">
        <v>26780</v>
      </c>
      <c r="L17" s="66">
        <v>37700</v>
      </c>
      <c r="M17" s="4">
        <v>23200</v>
      </c>
      <c r="N17" s="4">
        <v>21094</v>
      </c>
      <c r="O17" s="4">
        <v>24380</v>
      </c>
      <c r="P17" s="4">
        <v>22260</v>
      </c>
      <c r="Q17" s="4">
        <v>22260</v>
      </c>
      <c r="R17" s="4">
        <v>19080</v>
      </c>
      <c r="S17" s="4">
        <v>25440</v>
      </c>
      <c r="T17" s="4">
        <v>13800</v>
      </c>
      <c r="U17" s="4">
        <v>16471</v>
      </c>
      <c r="V17" s="4">
        <v>18242</v>
      </c>
      <c r="W17" s="4">
        <v>11560</v>
      </c>
      <c r="X17" s="4">
        <v>14220</v>
      </c>
      <c r="Y17" s="4">
        <v>7420</v>
      </c>
      <c r="Z17" s="4">
        <v>7420</v>
      </c>
      <c r="AA17" s="4">
        <v>7420</v>
      </c>
    </row>
    <row r="18" spans="1:27" x14ac:dyDescent="0.3">
      <c r="A18" s="3" t="s">
        <v>57</v>
      </c>
      <c r="B18" s="3" t="s">
        <v>426</v>
      </c>
      <c r="C18" s="4">
        <v>26364</v>
      </c>
      <c r="D18" s="66">
        <v>35508</v>
      </c>
      <c r="E18" s="4">
        <v>25943</v>
      </c>
      <c r="F18" s="4">
        <v>27286</v>
      </c>
      <c r="G18" s="4">
        <v>26452</v>
      </c>
      <c r="H18" s="4">
        <v>26596</v>
      </c>
      <c r="I18" s="4">
        <v>27105</v>
      </c>
      <c r="J18" s="4">
        <v>27000.1</v>
      </c>
      <c r="K18" s="4">
        <v>26518</v>
      </c>
      <c r="L18" s="4">
        <v>26951</v>
      </c>
      <c r="M18" s="4">
        <v>23585</v>
      </c>
      <c r="N18" s="4">
        <v>16702</v>
      </c>
      <c r="O18" s="4">
        <v>34276</v>
      </c>
      <c r="P18" s="4">
        <v>21736</v>
      </c>
      <c r="Q18" s="4">
        <v>21736</v>
      </c>
      <c r="R18" s="4">
        <v>19228</v>
      </c>
      <c r="S18" s="4">
        <v>25916</v>
      </c>
      <c r="T18" s="4">
        <v>13947</v>
      </c>
      <c r="U18" s="4">
        <v>16818</v>
      </c>
      <c r="V18" s="4">
        <v>24512</v>
      </c>
      <c r="W18" s="4">
        <v>21700</v>
      </c>
      <c r="X18" s="4">
        <v>14318</v>
      </c>
      <c r="Y18" s="4">
        <v>7524</v>
      </c>
      <c r="Z18" s="4">
        <v>7524</v>
      </c>
      <c r="AA18" s="4">
        <v>7524</v>
      </c>
    </row>
    <row r="19" spans="1:27" x14ac:dyDescent="0.3">
      <c r="A19" s="3" t="s">
        <v>57</v>
      </c>
      <c r="B19" s="3" t="s">
        <v>437</v>
      </c>
      <c r="C19" s="66">
        <v>35000</v>
      </c>
      <c r="D19" s="4">
        <v>26064</v>
      </c>
      <c r="E19" s="4">
        <v>25593</v>
      </c>
      <c r="F19" s="4">
        <v>27105</v>
      </c>
      <c r="G19" s="4">
        <v>26103</v>
      </c>
      <c r="H19" s="4">
        <v>26300</v>
      </c>
      <c r="I19" s="4">
        <v>26596</v>
      </c>
      <c r="J19" s="4">
        <v>28000</v>
      </c>
      <c r="K19" s="66">
        <v>35455</v>
      </c>
      <c r="L19" s="66">
        <v>35089</v>
      </c>
      <c r="M19" s="4">
        <v>22100</v>
      </c>
      <c r="N19" s="4">
        <v>16964</v>
      </c>
      <c r="O19" s="4">
        <v>23276</v>
      </c>
      <c r="P19" s="4">
        <v>21252</v>
      </c>
      <c r="Q19" s="4">
        <v>30360</v>
      </c>
      <c r="R19" s="4">
        <v>18216</v>
      </c>
      <c r="S19" s="4">
        <v>26312</v>
      </c>
      <c r="T19" s="4">
        <v>14149</v>
      </c>
      <c r="U19" s="4">
        <v>17234</v>
      </c>
      <c r="V19" s="4">
        <v>25319</v>
      </c>
      <c r="W19" s="4">
        <v>23136</v>
      </c>
      <c r="X19" s="4">
        <v>14700</v>
      </c>
      <c r="Y19" s="4">
        <v>7084</v>
      </c>
      <c r="Z19" s="4">
        <v>7084</v>
      </c>
      <c r="AA19" s="4">
        <v>15180</v>
      </c>
    </row>
    <row r="20" spans="1:27" x14ac:dyDescent="0.3">
      <c r="A20" s="3" t="s">
        <v>57</v>
      </c>
      <c r="B20" s="3" t="s">
        <v>433</v>
      </c>
      <c r="C20" s="4">
        <v>31837</v>
      </c>
      <c r="D20" s="4">
        <v>26786</v>
      </c>
      <c r="E20" s="4">
        <v>25165</v>
      </c>
      <c r="F20" s="4">
        <v>26786</v>
      </c>
      <c r="G20" s="4">
        <v>26593</v>
      </c>
      <c r="H20" s="4">
        <v>26286</v>
      </c>
      <c r="I20" s="67">
        <v>37262</v>
      </c>
      <c r="J20" s="67">
        <v>37041</v>
      </c>
      <c r="K20" s="4">
        <v>26429</v>
      </c>
      <c r="L20" s="4">
        <v>26165</v>
      </c>
      <c r="M20" s="4">
        <v>21587</v>
      </c>
      <c r="N20" s="4">
        <v>17143</v>
      </c>
      <c r="O20" s="4">
        <v>23712</v>
      </c>
      <c r="P20" s="4">
        <v>19152</v>
      </c>
      <c r="Q20" s="4">
        <v>19152</v>
      </c>
      <c r="R20" s="4">
        <v>19152</v>
      </c>
      <c r="S20" s="4">
        <v>23712</v>
      </c>
      <c r="T20" s="4">
        <v>12857</v>
      </c>
      <c r="U20" s="4">
        <v>15604</v>
      </c>
      <c r="V20" s="4">
        <v>24945</v>
      </c>
      <c r="W20" s="4">
        <v>21587</v>
      </c>
      <c r="X20" s="4">
        <v>13297</v>
      </c>
      <c r="Y20" s="4">
        <v>8208</v>
      </c>
      <c r="Z20" s="4">
        <v>8208</v>
      </c>
      <c r="AA20" s="4">
        <v>8208</v>
      </c>
    </row>
    <row r="21" spans="1:27" x14ac:dyDescent="0.3">
      <c r="A21" s="3" t="s">
        <v>57</v>
      </c>
      <c r="B21" s="3" t="s">
        <v>434</v>
      </c>
      <c r="C21" s="4">
        <v>27763</v>
      </c>
      <c r="D21" s="66">
        <v>37683</v>
      </c>
      <c r="E21" s="4">
        <v>26447</v>
      </c>
      <c r="F21" s="4">
        <v>27763</v>
      </c>
      <c r="G21" s="4">
        <v>27075</v>
      </c>
      <c r="H21" s="4">
        <v>27000</v>
      </c>
      <c r="I21" s="66">
        <v>37857</v>
      </c>
      <c r="J21" s="4">
        <v>27234</v>
      </c>
      <c r="K21" s="4">
        <v>27054</v>
      </c>
      <c r="L21" s="4">
        <v>27234</v>
      </c>
      <c r="M21" s="4">
        <v>22500</v>
      </c>
      <c r="N21" s="4">
        <v>17045</v>
      </c>
      <c r="O21" s="4">
        <v>24336</v>
      </c>
      <c r="P21" s="4">
        <v>19656</v>
      </c>
      <c r="Q21" s="4">
        <v>19656</v>
      </c>
      <c r="R21" s="4">
        <v>19656</v>
      </c>
      <c r="S21" s="4">
        <v>24336</v>
      </c>
      <c r="T21" s="4">
        <v>13171</v>
      </c>
      <c r="U21" s="4">
        <v>16184</v>
      </c>
      <c r="V21" s="4">
        <v>24400</v>
      </c>
      <c r="W21" s="4">
        <v>21842</v>
      </c>
      <c r="X21" s="4">
        <v>13816</v>
      </c>
      <c r="Y21" s="4">
        <v>8424</v>
      </c>
      <c r="Z21" s="4">
        <v>8424</v>
      </c>
      <c r="AA21" s="4">
        <v>8424</v>
      </c>
    </row>
    <row r="22" spans="1:27" x14ac:dyDescent="0.3">
      <c r="A22" s="3" t="s">
        <v>57</v>
      </c>
      <c r="B22" s="3" t="s">
        <v>423</v>
      </c>
      <c r="C22" s="4">
        <v>26932</v>
      </c>
      <c r="D22" s="4">
        <v>26905</v>
      </c>
      <c r="E22" s="4">
        <v>25096</v>
      </c>
      <c r="F22" s="66">
        <v>37155</v>
      </c>
      <c r="G22" s="4">
        <v>26466</v>
      </c>
      <c r="H22" s="4">
        <v>26522</v>
      </c>
      <c r="I22" s="4">
        <v>26635</v>
      </c>
      <c r="J22" s="4">
        <v>26875</v>
      </c>
      <c r="K22" s="4">
        <v>26818</v>
      </c>
      <c r="L22" s="4">
        <v>26905</v>
      </c>
      <c r="M22" s="4">
        <v>23100</v>
      </c>
      <c r="N22" s="4">
        <v>16129</v>
      </c>
      <c r="O22" s="4">
        <v>23664</v>
      </c>
      <c r="P22" s="4">
        <v>21216</v>
      </c>
      <c r="Q22" s="4">
        <v>21216</v>
      </c>
      <c r="R22" s="4">
        <v>18768</v>
      </c>
      <c r="S22" s="66">
        <v>41616</v>
      </c>
      <c r="T22" s="4">
        <v>13571</v>
      </c>
      <c r="U22" s="4">
        <v>16207</v>
      </c>
      <c r="V22" s="4">
        <v>23700</v>
      </c>
      <c r="W22" s="4">
        <v>21200</v>
      </c>
      <c r="X22" s="4">
        <v>13977</v>
      </c>
      <c r="Y22" s="4">
        <v>7344</v>
      </c>
      <c r="Z22" s="4">
        <v>7344</v>
      </c>
      <c r="AA22" s="4">
        <v>7344</v>
      </c>
    </row>
    <row r="23" spans="1:27" x14ac:dyDescent="0.3">
      <c r="A23" s="3" t="s">
        <v>57</v>
      </c>
      <c r="B23" s="3" t="s">
        <v>431</v>
      </c>
      <c r="C23" s="4">
        <v>26000</v>
      </c>
      <c r="D23" s="4">
        <v>26222</v>
      </c>
      <c r="E23" s="66">
        <v>37091</v>
      </c>
      <c r="F23" s="4">
        <v>26737</v>
      </c>
      <c r="G23" s="4">
        <v>26632</v>
      </c>
      <c r="H23" s="4">
        <v>26556</v>
      </c>
      <c r="I23" s="66">
        <v>37333</v>
      </c>
      <c r="J23" s="66">
        <v>37048</v>
      </c>
      <c r="K23" s="66">
        <v>37333</v>
      </c>
      <c r="L23" s="4">
        <v>26308</v>
      </c>
      <c r="M23" s="4">
        <v>22000</v>
      </c>
      <c r="N23" s="4">
        <v>18353</v>
      </c>
      <c r="O23" s="4">
        <v>35724</v>
      </c>
      <c r="P23" s="4">
        <v>19236</v>
      </c>
      <c r="Q23" s="4">
        <v>19236</v>
      </c>
      <c r="R23" s="4">
        <v>19236</v>
      </c>
      <c r="S23" s="4">
        <v>23816</v>
      </c>
      <c r="T23" s="4">
        <v>13000</v>
      </c>
      <c r="U23" s="4">
        <v>15579</v>
      </c>
      <c r="V23" s="4">
        <v>24000</v>
      </c>
      <c r="W23" s="4">
        <v>20786</v>
      </c>
      <c r="X23" s="4">
        <v>13238</v>
      </c>
      <c r="Y23" s="4">
        <v>8244</v>
      </c>
      <c r="Z23" s="4">
        <v>8244</v>
      </c>
      <c r="AA23" s="4">
        <v>8244</v>
      </c>
    </row>
    <row r="24" spans="1:27" x14ac:dyDescent="0.3">
      <c r="A24" s="3" t="s">
        <v>57</v>
      </c>
      <c r="B24" s="3" t="s">
        <v>432</v>
      </c>
      <c r="C24" s="4">
        <v>26765</v>
      </c>
      <c r="D24" s="4">
        <v>26762</v>
      </c>
      <c r="E24" s="4">
        <v>25361</v>
      </c>
      <c r="F24" s="4">
        <v>26869</v>
      </c>
      <c r="G24" s="4">
        <v>26636</v>
      </c>
      <c r="H24" s="4">
        <v>26563</v>
      </c>
      <c r="I24" s="4">
        <v>26667</v>
      </c>
      <c r="J24" s="4">
        <v>26737</v>
      </c>
      <c r="K24" s="66">
        <v>38600</v>
      </c>
      <c r="L24" s="4">
        <v>26636</v>
      </c>
      <c r="M24" s="4">
        <v>21981</v>
      </c>
      <c r="N24" s="4">
        <v>18302</v>
      </c>
      <c r="O24" s="4">
        <v>23920</v>
      </c>
      <c r="P24" s="4">
        <v>19320</v>
      </c>
      <c r="Q24" s="4">
        <v>19320</v>
      </c>
      <c r="R24" s="4">
        <v>19320</v>
      </c>
      <c r="S24" s="4">
        <v>23920</v>
      </c>
      <c r="T24" s="4">
        <v>12857.1</v>
      </c>
      <c r="U24" s="4">
        <v>15670</v>
      </c>
      <c r="V24" s="4">
        <v>24021</v>
      </c>
      <c r="W24" s="4">
        <v>21158</v>
      </c>
      <c r="X24" s="4">
        <v>13368</v>
      </c>
      <c r="Y24" s="4">
        <v>8280</v>
      </c>
      <c r="Z24" s="4">
        <v>8280</v>
      </c>
      <c r="AA24" s="4">
        <v>8280</v>
      </c>
    </row>
    <row r="25" spans="1:27" x14ac:dyDescent="0.3">
      <c r="A25" s="3" t="s">
        <v>57</v>
      </c>
      <c r="B25" s="3" t="s">
        <v>427</v>
      </c>
      <c r="C25" s="203">
        <v>26863</v>
      </c>
      <c r="D25" s="203">
        <v>27000</v>
      </c>
      <c r="E25" s="204">
        <v>34216</v>
      </c>
      <c r="F25" s="203">
        <v>26923</v>
      </c>
      <c r="G25" s="203">
        <v>26875</v>
      </c>
      <c r="H25" s="204">
        <v>37000</v>
      </c>
      <c r="I25" s="203">
        <v>26837</v>
      </c>
      <c r="J25" s="204">
        <v>37200</v>
      </c>
      <c r="K25" s="203">
        <v>26900</v>
      </c>
      <c r="L25" s="203">
        <v>26759</v>
      </c>
      <c r="M25" s="203">
        <v>21339</v>
      </c>
      <c r="N25" s="203">
        <v>16957</v>
      </c>
      <c r="O25" s="203">
        <v>23436</v>
      </c>
      <c r="P25" s="203">
        <v>19656</v>
      </c>
      <c r="Q25" s="203">
        <v>19656.099999999999</v>
      </c>
      <c r="R25" s="203">
        <v>17388</v>
      </c>
      <c r="S25" s="203">
        <v>23436</v>
      </c>
      <c r="T25" s="203">
        <v>16250</v>
      </c>
      <c r="U25" s="203">
        <v>19688</v>
      </c>
      <c r="V25" s="203">
        <v>24123</v>
      </c>
      <c r="W25" s="203">
        <v>19615</v>
      </c>
      <c r="X25" s="203">
        <v>16633</v>
      </c>
      <c r="Y25" s="203">
        <v>9072</v>
      </c>
      <c r="Z25" s="203">
        <v>9072</v>
      </c>
      <c r="AA25" s="203">
        <v>9072</v>
      </c>
    </row>
    <row r="26" spans="1:27" x14ac:dyDescent="0.3">
      <c r="A26" s="3"/>
      <c r="B26" s="3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</row>
    <row r="27" spans="1:27" x14ac:dyDescent="0.3">
      <c r="A27" s="3"/>
      <c r="B27" s="3" t="s">
        <v>43</v>
      </c>
      <c r="C27" s="71" t="s">
        <v>46</v>
      </c>
      <c r="D27" s="71" t="s">
        <v>47</v>
      </c>
      <c r="E27" s="71" t="s">
        <v>49</v>
      </c>
      <c r="F27" s="71" t="s">
        <v>455</v>
      </c>
      <c r="G27" s="71" t="s">
        <v>50</v>
      </c>
      <c r="H27" s="71" t="s">
        <v>51</v>
      </c>
      <c r="I27" s="71" t="s">
        <v>52</v>
      </c>
      <c r="J27" s="71" t="s">
        <v>53</v>
      </c>
      <c r="K27" s="71" t="s">
        <v>55</v>
      </c>
      <c r="L27" s="71" t="s">
        <v>54</v>
      </c>
      <c r="M27" s="71" t="s">
        <v>442</v>
      </c>
      <c r="N27" s="71" t="s">
        <v>443</v>
      </c>
      <c r="O27" s="71" t="s">
        <v>444</v>
      </c>
      <c r="P27" s="71" t="s">
        <v>445</v>
      </c>
      <c r="Q27" s="71" t="s">
        <v>446</v>
      </c>
      <c r="R27" s="71" t="s">
        <v>447</v>
      </c>
      <c r="S27" s="71" t="s">
        <v>448</v>
      </c>
      <c r="T27" s="71" t="s">
        <v>1183</v>
      </c>
      <c r="U27" s="71" t="s">
        <v>1184</v>
      </c>
      <c r="V27" s="71" t="s">
        <v>450</v>
      </c>
      <c r="W27" s="71" t="s">
        <v>451</v>
      </c>
      <c r="X27" s="71" t="s">
        <v>1185</v>
      </c>
      <c r="Y27" s="71" t="s">
        <v>452</v>
      </c>
      <c r="Z27" s="71" t="s">
        <v>453</v>
      </c>
      <c r="AA27" s="71" t="s">
        <v>454</v>
      </c>
    </row>
    <row r="28" spans="1:27" x14ac:dyDescent="0.3">
      <c r="A28" s="3" t="s">
        <v>81</v>
      </c>
      <c r="B28" s="3" t="s">
        <v>457</v>
      </c>
      <c r="C28" s="68">
        <v>29587</v>
      </c>
      <c r="D28" s="69">
        <v>38817</v>
      </c>
      <c r="E28" s="68">
        <v>26364</v>
      </c>
      <c r="F28" s="68">
        <v>30417</v>
      </c>
      <c r="G28" s="69">
        <v>39167</v>
      </c>
      <c r="H28" s="68">
        <v>29873</v>
      </c>
      <c r="I28" s="68">
        <v>29561</v>
      </c>
      <c r="J28" s="68">
        <v>29626</v>
      </c>
      <c r="K28" s="68">
        <v>0</v>
      </c>
      <c r="L28" s="68">
        <v>0</v>
      </c>
      <c r="M28" s="68">
        <v>0</v>
      </c>
      <c r="N28" s="68">
        <v>21300</v>
      </c>
      <c r="O28" s="68">
        <v>34272</v>
      </c>
      <c r="P28" s="68">
        <v>0</v>
      </c>
      <c r="Q28" s="68">
        <v>0.1</v>
      </c>
      <c r="R28" s="68">
        <v>0</v>
      </c>
      <c r="S28" s="68">
        <v>27608</v>
      </c>
      <c r="T28" s="68">
        <v>12326</v>
      </c>
      <c r="U28" s="68">
        <v>15417</v>
      </c>
      <c r="V28" s="68">
        <v>24946</v>
      </c>
      <c r="W28" s="68">
        <v>21869</v>
      </c>
      <c r="X28" s="68">
        <v>12828</v>
      </c>
      <c r="Y28" s="68">
        <v>7616</v>
      </c>
      <c r="Z28" s="68">
        <v>0</v>
      </c>
      <c r="AA28" s="68">
        <v>0</v>
      </c>
    </row>
    <row r="29" spans="1:27" x14ac:dyDescent="0.3">
      <c r="A29" s="3" t="s">
        <v>81</v>
      </c>
      <c r="B29" s="3" t="s">
        <v>458</v>
      </c>
      <c r="C29" s="68">
        <v>28085</v>
      </c>
      <c r="D29" s="68">
        <v>28085</v>
      </c>
      <c r="E29" s="68">
        <v>25566</v>
      </c>
      <c r="F29" s="68">
        <v>27925</v>
      </c>
      <c r="G29" s="68">
        <v>28171</v>
      </c>
      <c r="H29" s="68">
        <v>27800</v>
      </c>
      <c r="I29" s="69">
        <v>38816</v>
      </c>
      <c r="J29" s="68">
        <v>27979</v>
      </c>
      <c r="K29" s="68">
        <v>28068</v>
      </c>
      <c r="L29" s="68">
        <v>28171</v>
      </c>
      <c r="M29" s="68">
        <v>22700</v>
      </c>
      <c r="N29" s="68">
        <v>20286</v>
      </c>
      <c r="O29" s="68">
        <v>33488</v>
      </c>
      <c r="P29" s="68">
        <v>18928</v>
      </c>
      <c r="Q29" s="68">
        <v>18928.099999999999</v>
      </c>
      <c r="R29" s="68">
        <v>16744</v>
      </c>
      <c r="S29" s="68">
        <v>26208.1</v>
      </c>
      <c r="T29" s="68">
        <v>12026</v>
      </c>
      <c r="U29" s="68">
        <v>14407</v>
      </c>
      <c r="V29" s="68">
        <v>23302</v>
      </c>
      <c r="W29" s="68">
        <v>21429</v>
      </c>
      <c r="X29" s="68">
        <v>12400</v>
      </c>
      <c r="Y29" s="68">
        <v>8736</v>
      </c>
      <c r="Z29" s="68">
        <v>15288</v>
      </c>
      <c r="AA29" s="68">
        <v>8736</v>
      </c>
    </row>
    <row r="30" spans="1:27" x14ac:dyDescent="0.3">
      <c r="A30" s="3" t="s">
        <v>81</v>
      </c>
      <c r="B30" s="3" t="s">
        <v>459</v>
      </c>
      <c r="C30" s="69">
        <v>38100</v>
      </c>
      <c r="D30" s="69">
        <v>38081</v>
      </c>
      <c r="E30" s="68">
        <v>25333</v>
      </c>
      <c r="F30" s="68">
        <v>28000</v>
      </c>
      <c r="G30" s="68">
        <v>27619</v>
      </c>
      <c r="H30" s="68">
        <v>27391</v>
      </c>
      <c r="I30" s="68">
        <v>27875</v>
      </c>
      <c r="J30" s="68">
        <v>27385</v>
      </c>
      <c r="K30" s="68">
        <v>0.1</v>
      </c>
      <c r="L30" s="68">
        <v>0</v>
      </c>
      <c r="M30" s="68">
        <v>0.1</v>
      </c>
      <c r="N30" s="68">
        <v>19556</v>
      </c>
      <c r="O30" s="68">
        <v>33120</v>
      </c>
      <c r="P30" s="68">
        <v>0</v>
      </c>
      <c r="Q30" s="68">
        <v>0</v>
      </c>
      <c r="R30" s="68">
        <v>0</v>
      </c>
      <c r="S30" s="68">
        <v>25920</v>
      </c>
      <c r="T30" s="68">
        <v>11875</v>
      </c>
      <c r="U30" s="68">
        <v>14667</v>
      </c>
      <c r="V30" s="68">
        <v>23250</v>
      </c>
      <c r="W30" s="68">
        <v>21059</v>
      </c>
      <c r="X30" s="68">
        <v>12200</v>
      </c>
      <c r="Y30" s="68">
        <v>8640</v>
      </c>
      <c r="Z30" s="68">
        <v>0</v>
      </c>
      <c r="AA30" s="68">
        <v>15120</v>
      </c>
    </row>
    <row r="31" spans="1:27" x14ac:dyDescent="0.3">
      <c r="A31" s="3" t="s">
        <v>81</v>
      </c>
      <c r="B31" s="3" t="s">
        <v>460</v>
      </c>
      <c r="C31" s="68">
        <v>30326</v>
      </c>
      <c r="D31" s="68">
        <v>30349</v>
      </c>
      <c r="E31" s="68">
        <v>27596</v>
      </c>
      <c r="F31" s="68">
        <v>30326</v>
      </c>
      <c r="G31" s="68">
        <v>30233</v>
      </c>
      <c r="H31" s="68">
        <v>30000</v>
      </c>
      <c r="I31" s="69">
        <v>38721</v>
      </c>
      <c r="J31" s="68">
        <v>30102</v>
      </c>
      <c r="K31" s="68">
        <v>30217</v>
      </c>
      <c r="L31" s="68">
        <v>30375</v>
      </c>
      <c r="M31" s="68">
        <v>28224</v>
      </c>
      <c r="N31" s="68">
        <v>17250</v>
      </c>
      <c r="O31" s="68">
        <v>24304</v>
      </c>
      <c r="P31" s="68">
        <v>20384</v>
      </c>
      <c r="Q31" s="68">
        <v>20384</v>
      </c>
      <c r="R31" s="68">
        <v>18032</v>
      </c>
      <c r="S31" s="68">
        <v>28224</v>
      </c>
      <c r="T31" s="68">
        <v>12818</v>
      </c>
      <c r="U31" s="68">
        <v>15547</v>
      </c>
      <c r="V31" s="68">
        <v>25000</v>
      </c>
      <c r="W31" s="68">
        <v>22907</v>
      </c>
      <c r="X31" s="68">
        <v>13273</v>
      </c>
      <c r="Y31" s="68">
        <v>14896</v>
      </c>
      <c r="Z31" s="68">
        <v>14896</v>
      </c>
      <c r="AA31" s="68">
        <v>9408</v>
      </c>
    </row>
    <row r="32" spans="1:27" x14ac:dyDescent="0.3">
      <c r="A32" s="3" t="s">
        <v>81</v>
      </c>
      <c r="B32" s="3" t="s">
        <v>461</v>
      </c>
      <c r="C32" s="68">
        <v>28125</v>
      </c>
      <c r="D32" s="68">
        <v>27909</v>
      </c>
      <c r="E32" s="68">
        <v>25636</v>
      </c>
      <c r="F32" s="68">
        <v>27840</v>
      </c>
      <c r="G32" s="68">
        <v>28118</v>
      </c>
      <c r="H32" s="68">
        <v>28133</v>
      </c>
      <c r="I32" s="68">
        <v>27905</v>
      </c>
      <c r="J32" s="68">
        <v>38400</v>
      </c>
      <c r="K32" s="68">
        <v>28111</v>
      </c>
      <c r="L32" s="68">
        <v>32800</v>
      </c>
      <c r="M32" s="68">
        <v>29848</v>
      </c>
      <c r="N32" s="68">
        <v>17222</v>
      </c>
      <c r="O32" s="68">
        <v>22568</v>
      </c>
      <c r="P32" s="68">
        <v>29848</v>
      </c>
      <c r="Q32" s="68">
        <v>18928</v>
      </c>
      <c r="R32" s="68">
        <v>16744</v>
      </c>
      <c r="S32" s="68">
        <v>26208</v>
      </c>
      <c r="T32" s="68">
        <v>12013</v>
      </c>
      <c r="U32" s="68">
        <v>14600</v>
      </c>
      <c r="V32" s="68">
        <v>23444</v>
      </c>
      <c r="W32" s="68">
        <v>21222</v>
      </c>
      <c r="X32" s="68">
        <v>12500</v>
      </c>
      <c r="Y32" s="68">
        <v>15288</v>
      </c>
      <c r="Z32" s="68">
        <v>8736</v>
      </c>
      <c r="AA32" s="68">
        <v>8736</v>
      </c>
    </row>
    <row r="33" spans="1:27" x14ac:dyDescent="0.3">
      <c r="A33" s="3" t="s">
        <v>81</v>
      </c>
      <c r="B33" s="3" t="s">
        <v>462</v>
      </c>
      <c r="C33" s="68">
        <v>25727</v>
      </c>
      <c r="D33" s="68">
        <v>26020</v>
      </c>
      <c r="E33" s="69">
        <v>35096</v>
      </c>
      <c r="F33" s="68">
        <v>27558</v>
      </c>
      <c r="G33" s="69">
        <v>37545</v>
      </c>
      <c r="H33" s="68">
        <v>25543</v>
      </c>
      <c r="I33" s="68">
        <v>27794</v>
      </c>
      <c r="J33" s="68">
        <v>27308</v>
      </c>
      <c r="K33" s="68">
        <v>27625</v>
      </c>
      <c r="L33" s="68">
        <v>27347</v>
      </c>
      <c r="M33" s="68">
        <v>22245</v>
      </c>
      <c r="N33" s="68">
        <v>16892</v>
      </c>
      <c r="O33" s="68">
        <v>22072</v>
      </c>
      <c r="P33" s="68">
        <v>18512</v>
      </c>
      <c r="Q33" s="68">
        <v>18512</v>
      </c>
      <c r="R33" s="68">
        <v>25632</v>
      </c>
      <c r="S33" s="68">
        <v>25632</v>
      </c>
      <c r="T33" s="68">
        <v>11809</v>
      </c>
      <c r="U33" s="68">
        <v>14459</v>
      </c>
      <c r="V33" s="68">
        <v>22857</v>
      </c>
      <c r="W33" s="68">
        <v>20946</v>
      </c>
      <c r="X33" s="68">
        <v>12209</v>
      </c>
      <c r="Y33" s="68">
        <v>8544</v>
      </c>
      <c r="Z33" s="68">
        <v>8544</v>
      </c>
      <c r="AA33" s="68">
        <v>8544</v>
      </c>
    </row>
    <row r="34" spans="1:27" x14ac:dyDescent="0.3">
      <c r="A34" s="3" t="s">
        <v>81</v>
      </c>
      <c r="B34" s="3" t="s">
        <v>463</v>
      </c>
      <c r="C34" s="68">
        <v>27667</v>
      </c>
      <c r="D34" s="68">
        <v>28000</v>
      </c>
      <c r="E34" s="68">
        <v>26960</v>
      </c>
      <c r="F34" s="69">
        <v>38471</v>
      </c>
      <c r="G34" s="68">
        <v>29000</v>
      </c>
      <c r="H34" s="68">
        <v>29059</v>
      </c>
      <c r="I34" s="68">
        <v>28815</v>
      </c>
      <c r="J34" s="68">
        <v>29048</v>
      </c>
      <c r="K34" s="68">
        <v>29222</v>
      </c>
      <c r="L34" s="68">
        <v>29467</v>
      </c>
      <c r="M34" s="68">
        <v>22957</v>
      </c>
      <c r="N34" s="68">
        <v>17091</v>
      </c>
      <c r="O34" s="68">
        <v>24244</v>
      </c>
      <c r="P34" s="68">
        <v>21736</v>
      </c>
      <c r="Q34" s="68">
        <v>28424</v>
      </c>
      <c r="R34" s="68">
        <v>19228</v>
      </c>
      <c r="S34" s="68">
        <v>25916</v>
      </c>
      <c r="T34" s="68">
        <v>13680</v>
      </c>
      <c r="U34" s="68">
        <v>16824</v>
      </c>
      <c r="V34" s="68">
        <v>24667</v>
      </c>
      <c r="W34" s="68">
        <v>22000</v>
      </c>
      <c r="X34" s="68">
        <v>14211</v>
      </c>
      <c r="Y34" s="68">
        <v>9196</v>
      </c>
      <c r="Z34" s="68">
        <v>9196</v>
      </c>
      <c r="AA34" s="68">
        <v>9196</v>
      </c>
    </row>
    <row r="35" spans="1:27" x14ac:dyDescent="0.3">
      <c r="A35" s="3" t="s">
        <v>81</v>
      </c>
      <c r="B35" s="3" t="s">
        <v>92</v>
      </c>
      <c r="C35" s="68">
        <v>26531</v>
      </c>
      <c r="D35" s="68">
        <v>26860</v>
      </c>
      <c r="E35" s="69">
        <v>37959</v>
      </c>
      <c r="F35" s="68">
        <v>28514</v>
      </c>
      <c r="G35" s="68">
        <v>28378</v>
      </c>
      <c r="H35" s="68">
        <v>27672</v>
      </c>
      <c r="I35" s="68">
        <v>28043</v>
      </c>
      <c r="J35" s="68">
        <v>28529</v>
      </c>
      <c r="K35" s="68">
        <v>27909</v>
      </c>
      <c r="L35" s="68">
        <v>27909</v>
      </c>
      <c r="M35" s="68">
        <v>22755</v>
      </c>
      <c r="N35" s="68">
        <v>17093</v>
      </c>
      <c r="O35" s="68">
        <v>24924</v>
      </c>
      <c r="P35" s="68">
        <v>19296</v>
      </c>
      <c r="Q35" s="68">
        <v>19296</v>
      </c>
      <c r="R35" s="68">
        <v>24924</v>
      </c>
      <c r="S35" s="68">
        <v>26532</v>
      </c>
      <c r="T35" s="68">
        <v>13250</v>
      </c>
      <c r="U35" s="68">
        <v>16000</v>
      </c>
      <c r="V35" s="68">
        <v>23488</v>
      </c>
      <c r="W35" s="68">
        <v>23488</v>
      </c>
      <c r="X35" s="68">
        <v>13875</v>
      </c>
      <c r="Y35" s="68">
        <v>9648</v>
      </c>
      <c r="Z35" s="68">
        <v>9648</v>
      </c>
      <c r="AA35" s="68">
        <v>9648</v>
      </c>
    </row>
    <row r="36" spans="1:27" x14ac:dyDescent="0.3">
      <c r="A36" s="3" t="s">
        <v>81</v>
      </c>
      <c r="B36" s="3" t="s">
        <v>89</v>
      </c>
      <c r="C36" s="68">
        <v>4157</v>
      </c>
      <c r="D36" s="68">
        <v>4950</v>
      </c>
      <c r="E36" s="68">
        <v>4678</v>
      </c>
      <c r="F36" s="68">
        <v>4150</v>
      </c>
      <c r="G36" s="68">
        <v>4104</v>
      </c>
      <c r="H36" s="68">
        <v>4104</v>
      </c>
      <c r="I36" s="68">
        <v>4104</v>
      </c>
      <c r="J36" s="68">
        <v>4340</v>
      </c>
      <c r="K36" s="68">
        <v>4257</v>
      </c>
      <c r="L36" s="68">
        <v>4042</v>
      </c>
      <c r="M36" s="68">
        <v>4533</v>
      </c>
      <c r="N36" s="69">
        <v>21667</v>
      </c>
      <c r="O36" s="70">
        <v>42108</v>
      </c>
      <c r="P36" s="68">
        <v>2552</v>
      </c>
      <c r="Q36" s="68">
        <v>2552</v>
      </c>
      <c r="R36" s="68">
        <v>2552</v>
      </c>
      <c r="S36" s="68">
        <v>2552</v>
      </c>
      <c r="T36" s="68">
        <v>3122</v>
      </c>
      <c r="U36" s="68">
        <v>3771</v>
      </c>
      <c r="V36" s="68">
        <v>34455</v>
      </c>
      <c r="W36" s="68">
        <v>22000</v>
      </c>
      <c r="X36" s="68">
        <v>4253</v>
      </c>
      <c r="Y36" s="68">
        <v>12760</v>
      </c>
      <c r="Z36" s="68">
        <v>12760</v>
      </c>
      <c r="AA36" s="68">
        <v>12760</v>
      </c>
    </row>
    <row r="37" spans="1:27" x14ac:dyDescent="0.3">
      <c r="A37" s="3" t="s">
        <v>81</v>
      </c>
      <c r="B37" s="3" t="s">
        <v>464</v>
      </c>
      <c r="C37" s="68">
        <v>27344</v>
      </c>
      <c r="D37" s="68">
        <v>27755</v>
      </c>
      <c r="E37" s="69">
        <v>35435</v>
      </c>
      <c r="F37" s="68">
        <v>30233</v>
      </c>
      <c r="G37" s="68">
        <v>29828</v>
      </c>
      <c r="H37" s="68">
        <v>29808</v>
      </c>
      <c r="I37" s="69">
        <v>38784</v>
      </c>
      <c r="J37" s="68">
        <v>30000.1</v>
      </c>
      <c r="K37" s="69">
        <v>35946</v>
      </c>
      <c r="L37" s="68">
        <v>28103</v>
      </c>
      <c r="M37" s="68">
        <v>22653.1</v>
      </c>
      <c r="N37" s="68">
        <v>17125</v>
      </c>
      <c r="O37" s="68">
        <v>24180</v>
      </c>
      <c r="P37" s="68">
        <v>20280</v>
      </c>
      <c r="Q37" s="68">
        <v>20280</v>
      </c>
      <c r="R37" s="68">
        <v>17940</v>
      </c>
      <c r="S37" s="68">
        <v>24180</v>
      </c>
      <c r="T37" s="68">
        <v>12875</v>
      </c>
      <c r="U37" s="68">
        <v>15750</v>
      </c>
      <c r="V37" s="68">
        <v>25109</v>
      </c>
      <c r="W37" s="68">
        <v>22838</v>
      </c>
      <c r="X37" s="68">
        <v>13370</v>
      </c>
      <c r="Y37" s="68">
        <v>9360</v>
      </c>
      <c r="Z37" s="68">
        <v>9360</v>
      </c>
      <c r="AA37" s="68">
        <v>9360</v>
      </c>
    </row>
    <row r="38" spans="1:27" x14ac:dyDescent="0.3">
      <c r="A38" s="3" t="s">
        <v>81</v>
      </c>
      <c r="B38" s="3" t="s">
        <v>77</v>
      </c>
      <c r="C38" s="68">
        <v>27363</v>
      </c>
      <c r="D38" s="68">
        <v>27500</v>
      </c>
      <c r="E38" s="68">
        <v>27857</v>
      </c>
      <c r="F38" s="68">
        <v>29554</v>
      </c>
      <c r="G38" s="68">
        <v>29870</v>
      </c>
      <c r="H38" s="69">
        <v>36935</v>
      </c>
      <c r="I38" s="68">
        <v>29360</v>
      </c>
      <c r="J38" s="68">
        <v>29464</v>
      </c>
      <c r="K38" s="69">
        <v>36270</v>
      </c>
      <c r="L38" s="68">
        <v>29365</v>
      </c>
      <c r="M38" s="68">
        <v>22698</v>
      </c>
      <c r="N38" s="68">
        <v>17143</v>
      </c>
      <c r="O38" s="68">
        <v>24800</v>
      </c>
      <c r="P38" s="68">
        <v>20800</v>
      </c>
      <c r="Q38" s="68">
        <v>20800</v>
      </c>
      <c r="R38" s="68">
        <v>18400</v>
      </c>
      <c r="S38" s="68">
        <v>24800</v>
      </c>
      <c r="T38" s="68">
        <v>13143</v>
      </c>
      <c r="U38" s="68">
        <v>15873</v>
      </c>
      <c r="V38" s="68">
        <v>26190</v>
      </c>
      <c r="W38" s="68">
        <v>23377</v>
      </c>
      <c r="X38" s="68">
        <v>13571</v>
      </c>
      <c r="Y38" s="68">
        <v>9600</v>
      </c>
      <c r="Z38" s="68">
        <v>9600</v>
      </c>
      <c r="AA38" s="68">
        <v>9600</v>
      </c>
    </row>
    <row r="39" spans="1:27" x14ac:dyDescent="0.3">
      <c r="A39" s="3" t="s">
        <v>81</v>
      </c>
      <c r="B39" s="3" t="s">
        <v>465</v>
      </c>
      <c r="C39" s="68">
        <v>28452</v>
      </c>
      <c r="D39" s="68">
        <v>28971</v>
      </c>
      <c r="E39" s="70">
        <v>39100</v>
      </c>
      <c r="F39" s="70">
        <v>39074</v>
      </c>
      <c r="G39" s="68">
        <v>30652</v>
      </c>
      <c r="H39" s="68">
        <v>30156</v>
      </c>
      <c r="I39" s="68">
        <v>30153</v>
      </c>
      <c r="J39" s="68">
        <v>31176</v>
      </c>
      <c r="K39" s="68">
        <v>30833</v>
      </c>
      <c r="L39" s="68">
        <v>31176</v>
      </c>
      <c r="M39" s="68">
        <v>23289</v>
      </c>
      <c r="N39" s="68">
        <v>18026</v>
      </c>
      <c r="O39" s="68">
        <v>21560</v>
      </c>
      <c r="P39" s="68">
        <v>21560</v>
      </c>
      <c r="Q39" s="68">
        <v>21560</v>
      </c>
      <c r="R39" s="68">
        <v>18620</v>
      </c>
      <c r="S39" s="68">
        <v>25480</v>
      </c>
      <c r="T39" s="68">
        <v>13611</v>
      </c>
      <c r="U39" s="68">
        <v>16574</v>
      </c>
      <c r="V39" s="68">
        <v>25600</v>
      </c>
      <c r="W39" s="68">
        <v>22941</v>
      </c>
      <c r="X39" s="68">
        <v>14676</v>
      </c>
      <c r="Y39" s="68">
        <v>8820</v>
      </c>
      <c r="Z39" s="68">
        <v>8820</v>
      </c>
      <c r="AA39" s="68">
        <v>8820</v>
      </c>
    </row>
    <row r="40" spans="1:27" x14ac:dyDescent="0.3">
      <c r="A40" s="3" t="s">
        <v>81</v>
      </c>
      <c r="B40" s="3" t="s">
        <v>466</v>
      </c>
      <c r="C40" s="68">
        <v>29390</v>
      </c>
      <c r="D40" s="68">
        <v>41200</v>
      </c>
      <c r="E40" s="68">
        <v>29390</v>
      </c>
      <c r="F40" s="68">
        <v>32025</v>
      </c>
      <c r="G40" s="68">
        <v>32143</v>
      </c>
      <c r="H40" s="69">
        <v>38357</v>
      </c>
      <c r="I40" s="68">
        <v>36111</v>
      </c>
      <c r="J40" s="68">
        <v>31648</v>
      </c>
      <c r="K40" s="68">
        <v>31546</v>
      </c>
      <c r="L40" s="68">
        <v>31648</v>
      </c>
      <c r="M40" s="68">
        <v>24063</v>
      </c>
      <c r="N40" s="68">
        <v>17798</v>
      </c>
      <c r="O40" s="68">
        <v>22260</v>
      </c>
      <c r="P40" s="68">
        <v>22260</v>
      </c>
      <c r="Q40" s="68">
        <v>32860</v>
      </c>
      <c r="R40" s="68">
        <v>18020</v>
      </c>
      <c r="S40" s="68">
        <v>27560</v>
      </c>
      <c r="T40" s="68">
        <v>7127</v>
      </c>
      <c r="U40" s="68">
        <v>8268</v>
      </c>
      <c r="V40" s="68">
        <v>18100</v>
      </c>
      <c r="W40" s="68">
        <v>11890</v>
      </c>
      <c r="X40" s="68">
        <v>7103</v>
      </c>
      <c r="Y40" s="68">
        <v>8480</v>
      </c>
      <c r="Z40" s="68">
        <v>8480</v>
      </c>
      <c r="AA40" s="68">
        <v>8480</v>
      </c>
    </row>
    <row r="41" spans="1:27" x14ac:dyDescent="0.3">
      <c r="A41" s="3" t="s">
        <v>81</v>
      </c>
      <c r="B41" s="3" t="s">
        <v>467</v>
      </c>
      <c r="C41" s="69">
        <v>36161</v>
      </c>
      <c r="D41" s="68">
        <v>27257</v>
      </c>
      <c r="E41" s="68">
        <v>27931</v>
      </c>
      <c r="F41" s="68">
        <v>30411</v>
      </c>
      <c r="G41" s="68">
        <v>29735</v>
      </c>
      <c r="H41" s="68">
        <v>29398</v>
      </c>
      <c r="I41" s="68">
        <v>30274</v>
      </c>
      <c r="J41" s="68">
        <v>30000</v>
      </c>
      <c r="K41" s="68">
        <v>29806</v>
      </c>
      <c r="L41" s="68">
        <v>30120</v>
      </c>
      <c r="M41" s="68">
        <v>22524</v>
      </c>
      <c r="N41" s="68">
        <v>16667</v>
      </c>
      <c r="O41" s="68">
        <v>24360</v>
      </c>
      <c r="P41" s="68">
        <v>21840</v>
      </c>
      <c r="Q41" s="68">
        <v>20160</v>
      </c>
      <c r="R41" s="68">
        <v>19320</v>
      </c>
      <c r="S41" s="68">
        <v>26040</v>
      </c>
      <c r="T41" s="68">
        <v>15510</v>
      </c>
      <c r="U41" s="68">
        <v>24578</v>
      </c>
      <c r="V41" s="68">
        <v>24490</v>
      </c>
      <c r="W41" s="68">
        <v>24237</v>
      </c>
      <c r="X41" s="68">
        <v>16020</v>
      </c>
      <c r="Y41" s="68">
        <v>9240</v>
      </c>
      <c r="Z41" s="68">
        <v>9240</v>
      </c>
      <c r="AA41" s="68">
        <v>9240</v>
      </c>
    </row>
    <row r="42" spans="1:27" x14ac:dyDescent="0.3">
      <c r="A42" s="3" t="s">
        <v>81</v>
      </c>
      <c r="B42" s="3" t="s">
        <v>468</v>
      </c>
      <c r="C42" s="68">
        <v>32289</v>
      </c>
      <c r="D42" s="68">
        <v>32308</v>
      </c>
      <c r="E42" s="68">
        <v>32466</v>
      </c>
      <c r="F42" s="68">
        <v>31939</v>
      </c>
      <c r="G42" s="68">
        <v>31681</v>
      </c>
      <c r="H42" s="68">
        <v>31720</v>
      </c>
      <c r="I42" s="68">
        <v>32179</v>
      </c>
      <c r="J42" s="68">
        <v>31935</v>
      </c>
      <c r="K42" s="69">
        <v>32568</v>
      </c>
      <c r="L42" s="69">
        <v>32308</v>
      </c>
      <c r="M42" s="68">
        <v>23253</v>
      </c>
      <c r="N42" s="68">
        <v>18673</v>
      </c>
      <c r="O42" s="68">
        <v>31620</v>
      </c>
      <c r="P42" s="68">
        <v>31620</v>
      </c>
      <c r="Q42" s="68">
        <v>26520</v>
      </c>
      <c r="R42" s="68">
        <v>23460</v>
      </c>
      <c r="S42" s="68">
        <v>26520</v>
      </c>
      <c r="T42" s="68">
        <v>14205</v>
      </c>
      <c r="U42" s="68">
        <v>17500</v>
      </c>
      <c r="V42" s="68">
        <v>25663</v>
      </c>
      <c r="W42" s="68">
        <v>23363</v>
      </c>
      <c r="X42" s="68">
        <v>15128</v>
      </c>
      <c r="Y42" s="68">
        <v>15300</v>
      </c>
      <c r="Z42" s="68">
        <v>15300</v>
      </c>
      <c r="AA42" s="68">
        <v>12240</v>
      </c>
    </row>
    <row r="43" spans="1:27" x14ac:dyDescent="0.3">
      <c r="A43" s="3" t="s">
        <v>81</v>
      </c>
      <c r="B43" s="3" t="s">
        <v>469</v>
      </c>
      <c r="C43" s="69">
        <v>35455</v>
      </c>
      <c r="D43" s="68">
        <v>28367</v>
      </c>
      <c r="E43" s="68">
        <v>28252</v>
      </c>
      <c r="F43" s="68">
        <v>30926</v>
      </c>
      <c r="G43" s="68">
        <v>31205</v>
      </c>
      <c r="H43" s="68">
        <v>30619</v>
      </c>
      <c r="I43" s="68">
        <v>30874</v>
      </c>
      <c r="J43" s="68">
        <v>31205</v>
      </c>
      <c r="K43" s="69">
        <v>38519</v>
      </c>
      <c r="L43" s="68">
        <v>30796</v>
      </c>
      <c r="M43" s="68">
        <v>22653</v>
      </c>
      <c r="N43" s="68">
        <v>17653</v>
      </c>
      <c r="O43" s="68">
        <v>23088</v>
      </c>
      <c r="P43" s="68">
        <v>21312</v>
      </c>
      <c r="Q43" s="68">
        <v>20424</v>
      </c>
      <c r="R43" s="68">
        <v>18648</v>
      </c>
      <c r="S43" s="68">
        <v>25752</v>
      </c>
      <c r="T43" s="68">
        <v>13689</v>
      </c>
      <c r="U43" s="68">
        <v>16735</v>
      </c>
      <c r="V43" s="68">
        <v>25752</v>
      </c>
      <c r="W43" s="68">
        <v>21505</v>
      </c>
      <c r="X43" s="68">
        <v>14301</v>
      </c>
      <c r="Y43" s="68">
        <v>8880</v>
      </c>
      <c r="Z43" s="68">
        <v>8880</v>
      </c>
      <c r="AA43" s="68">
        <v>8880</v>
      </c>
    </row>
    <row r="44" spans="1:27" x14ac:dyDescent="0.3">
      <c r="A44" s="3" t="s">
        <v>81</v>
      </c>
      <c r="B44" s="3" t="s">
        <v>470</v>
      </c>
      <c r="C44" s="68">
        <v>11182</v>
      </c>
      <c r="D44" s="68">
        <v>11182</v>
      </c>
      <c r="E44" s="69">
        <v>44000</v>
      </c>
      <c r="F44" s="68">
        <v>11888</v>
      </c>
      <c r="G44" s="68">
        <v>11043</v>
      </c>
      <c r="H44" s="69">
        <v>43100</v>
      </c>
      <c r="I44" s="68">
        <v>10741</v>
      </c>
      <c r="J44" s="68">
        <v>11368</v>
      </c>
      <c r="K44" s="68">
        <v>11330</v>
      </c>
      <c r="L44" s="68">
        <v>11143</v>
      </c>
      <c r="M44" s="68">
        <v>4382</v>
      </c>
      <c r="N44" s="68">
        <v>4022</v>
      </c>
      <c r="O44" s="68">
        <v>2680</v>
      </c>
      <c r="P44" s="68">
        <v>2680</v>
      </c>
      <c r="Q44" s="68">
        <v>2680</v>
      </c>
      <c r="R44" s="68">
        <v>2680</v>
      </c>
      <c r="S44" s="68">
        <v>2680</v>
      </c>
      <c r="T44" s="68">
        <v>3220</v>
      </c>
      <c r="U44" s="68">
        <v>3800</v>
      </c>
      <c r="V44" s="68">
        <v>4544</v>
      </c>
      <c r="W44" s="68">
        <v>4350</v>
      </c>
      <c r="X44" s="68">
        <v>3952</v>
      </c>
      <c r="Y44" s="68">
        <v>2680</v>
      </c>
      <c r="Z44" s="68">
        <v>2680</v>
      </c>
      <c r="AA44" s="68">
        <v>2680</v>
      </c>
    </row>
    <row r="45" spans="1:27" x14ac:dyDescent="0.3">
      <c r="A45" s="3" t="s">
        <v>81</v>
      </c>
      <c r="B45" s="3" t="s">
        <v>471</v>
      </c>
      <c r="C45" s="68">
        <v>26778</v>
      </c>
      <c r="D45" s="68">
        <v>26737</v>
      </c>
      <c r="E45" s="68">
        <v>26417</v>
      </c>
      <c r="F45" s="68">
        <v>26667</v>
      </c>
      <c r="G45" s="69">
        <v>29400</v>
      </c>
      <c r="H45" s="68">
        <v>28815</v>
      </c>
      <c r="I45" s="69">
        <v>36222</v>
      </c>
      <c r="J45" s="68">
        <v>29444</v>
      </c>
      <c r="K45" s="68">
        <v>29083</v>
      </c>
      <c r="L45" s="68">
        <v>29733</v>
      </c>
      <c r="M45" s="68">
        <v>22600</v>
      </c>
      <c r="N45" s="68">
        <v>13111</v>
      </c>
      <c r="O45" s="68">
        <v>23500</v>
      </c>
      <c r="P45" s="68">
        <v>22560</v>
      </c>
      <c r="Q45" s="68">
        <v>21620</v>
      </c>
      <c r="R45" s="68">
        <v>18800</v>
      </c>
      <c r="S45" s="68">
        <v>24440</v>
      </c>
      <c r="T45" s="68">
        <v>13187</v>
      </c>
      <c r="U45" s="68">
        <v>16282</v>
      </c>
      <c r="V45" s="68">
        <v>24933</v>
      </c>
      <c r="W45" s="68">
        <v>22353</v>
      </c>
      <c r="X45" s="68">
        <v>13440</v>
      </c>
      <c r="Y45" s="68">
        <v>9400</v>
      </c>
      <c r="Z45" s="68">
        <v>9400</v>
      </c>
      <c r="AA45" s="68">
        <v>9400</v>
      </c>
    </row>
    <row r="46" spans="1:27" x14ac:dyDescent="0.3">
      <c r="A46" s="3" t="s">
        <v>81</v>
      </c>
      <c r="B46" s="3" t="s">
        <v>472</v>
      </c>
      <c r="C46" s="68">
        <v>27386</v>
      </c>
      <c r="D46" s="69">
        <v>34907</v>
      </c>
      <c r="E46" s="68">
        <v>27188</v>
      </c>
      <c r="F46" s="68">
        <v>29762</v>
      </c>
      <c r="G46" s="68">
        <v>29400</v>
      </c>
      <c r="H46" s="69">
        <v>38000</v>
      </c>
      <c r="I46" s="68">
        <v>29400</v>
      </c>
      <c r="J46" s="68">
        <v>29310</v>
      </c>
      <c r="K46" s="68">
        <v>29479</v>
      </c>
      <c r="L46" s="68">
        <v>29352</v>
      </c>
      <c r="M46" s="68">
        <v>22500</v>
      </c>
      <c r="N46" s="68">
        <v>11250</v>
      </c>
      <c r="O46" s="68">
        <v>17052</v>
      </c>
      <c r="P46" s="68">
        <v>21112</v>
      </c>
      <c r="Q46" s="68">
        <v>20300</v>
      </c>
      <c r="R46" s="68">
        <v>18676</v>
      </c>
      <c r="S46" s="69">
        <v>41412</v>
      </c>
      <c r="T46" s="68">
        <v>12500</v>
      </c>
      <c r="U46" s="68">
        <v>15172</v>
      </c>
      <c r="V46" s="68">
        <v>24205</v>
      </c>
      <c r="W46" s="68">
        <v>22262</v>
      </c>
      <c r="X46" s="68">
        <v>13250</v>
      </c>
      <c r="Y46" s="68">
        <v>9744</v>
      </c>
      <c r="Z46" s="68">
        <v>9744</v>
      </c>
      <c r="AA46" s="68">
        <v>9744</v>
      </c>
    </row>
    <row r="47" spans="1:27" x14ac:dyDescent="0.3">
      <c r="A47" s="3" t="s">
        <v>81</v>
      </c>
      <c r="B47" s="3" t="s">
        <v>473</v>
      </c>
      <c r="C47" s="68">
        <v>11100</v>
      </c>
      <c r="D47" s="68">
        <v>11459</v>
      </c>
      <c r="E47" s="68">
        <v>10870</v>
      </c>
      <c r="F47" s="70">
        <v>43000.1</v>
      </c>
      <c r="G47" s="68">
        <v>10818</v>
      </c>
      <c r="H47" s="68">
        <v>11000</v>
      </c>
      <c r="I47" s="70">
        <v>42738.1</v>
      </c>
      <c r="J47" s="68">
        <v>11532</v>
      </c>
      <c r="K47" s="69">
        <v>42286</v>
      </c>
      <c r="L47" s="68">
        <v>11222</v>
      </c>
      <c r="M47" s="68">
        <v>4080</v>
      </c>
      <c r="N47" s="68">
        <v>3922</v>
      </c>
      <c r="O47" s="68">
        <v>2616</v>
      </c>
      <c r="P47" s="68">
        <v>2616</v>
      </c>
      <c r="Q47" s="68">
        <v>2616</v>
      </c>
      <c r="R47" s="68">
        <v>2616</v>
      </c>
      <c r="S47" s="68">
        <v>60168</v>
      </c>
      <c r="T47" s="68">
        <v>3050</v>
      </c>
      <c r="U47" s="68">
        <v>4250</v>
      </c>
      <c r="V47" s="68">
        <v>3768</v>
      </c>
      <c r="W47" s="68">
        <v>4250</v>
      </c>
      <c r="X47" s="68">
        <v>4250</v>
      </c>
      <c r="Y47" s="68">
        <v>2616</v>
      </c>
      <c r="Z47" s="68">
        <v>2616</v>
      </c>
      <c r="AA47" s="68">
        <v>2616</v>
      </c>
    </row>
    <row r="48" spans="1:27" x14ac:dyDescent="0.3">
      <c r="A48" s="3" t="s">
        <v>81</v>
      </c>
      <c r="B48" s="3" t="s">
        <v>474</v>
      </c>
      <c r="C48" s="68">
        <v>26200</v>
      </c>
      <c r="D48" s="68">
        <v>26200</v>
      </c>
      <c r="E48" s="68">
        <v>26200</v>
      </c>
      <c r="F48" s="69">
        <v>38600</v>
      </c>
      <c r="G48" s="68">
        <v>28861</v>
      </c>
      <c r="H48" s="68">
        <v>28246</v>
      </c>
      <c r="I48" s="68">
        <v>28861</v>
      </c>
      <c r="J48" s="68">
        <v>29028</v>
      </c>
      <c r="K48" s="68">
        <v>28600</v>
      </c>
      <c r="L48" s="69">
        <v>35570</v>
      </c>
      <c r="M48" s="68">
        <v>22000</v>
      </c>
      <c r="N48" s="69">
        <v>20108</v>
      </c>
      <c r="O48" s="68">
        <v>23816</v>
      </c>
      <c r="P48" s="68">
        <v>21068</v>
      </c>
      <c r="Q48" s="68">
        <v>21068</v>
      </c>
      <c r="R48" s="68">
        <v>17404</v>
      </c>
      <c r="S48" s="68">
        <v>23816</v>
      </c>
      <c r="T48" s="68">
        <v>12796</v>
      </c>
      <c r="U48" s="68">
        <v>15600</v>
      </c>
      <c r="V48" s="68">
        <v>23978</v>
      </c>
      <c r="W48" s="68">
        <v>22911</v>
      </c>
      <c r="X48" s="68">
        <v>13333</v>
      </c>
      <c r="Y48" s="68">
        <v>9160</v>
      </c>
      <c r="Z48" s="68">
        <v>9160</v>
      </c>
      <c r="AA48" s="68">
        <v>9160</v>
      </c>
    </row>
    <row r="49" spans="1:27" x14ac:dyDescent="0.3">
      <c r="A49" s="3" t="s">
        <v>81</v>
      </c>
      <c r="B49" s="3" t="s">
        <v>475</v>
      </c>
      <c r="C49" s="68">
        <v>26392</v>
      </c>
      <c r="D49" s="68">
        <v>26102</v>
      </c>
      <c r="E49" s="68">
        <v>26204</v>
      </c>
      <c r="F49" s="68">
        <v>27778</v>
      </c>
      <c r="G49" s="68">
        <v>27368</v>
      </c>
      <c r="H49" s="69">
        <v>38482</v>
      </c>
      <c r="I49" s="68">
        <v>27667</v>
      </c>
      <c r="J49" s="70">
        <v>35682</v>
      </c>
      <c r="K49" s="69">
        <v>38854</v>
      </c>
      <c r="L49" s="68">
        <v>35521</v>
      </c>
      <c r="M49" s="68">
        <v>22091</v>
      </c>
      <c r="N49" s="68">
        <v>18304</v>
      </c>
      <c r="O49" s="68">
        <v>24024</v>
      </c>
      <c r="P49" s="68">
        <v>28644</v>
      </c>
      <c r="Q49" s="68">
        <v>20328</v>
      </c>
      <c r="R49" s="68">
        <v>18480</v>
      </c>
      <c r="S49" s="68">
        <v>24024</v>
      </c>
      <c r="T49" s="68">
        <v>12764</v>
      </c>
      <c r="U49" s="68">
        <v>15729</v>
      </c>
      <c r="V49" s="68">
        <v>24239</v>
      </c>
      <c r="W49" s="68">
        <v>22885</v>
      </c>
      <c r="X49" s="68">
        <v>13478</v>
      </c>
      <c r="Y49" s="68">
        <v>9240</v>
      </c>
      <c r="Z49" s="68">
        <v>9240</v>
      </c>
      <c r="AA49" s="68">
        <v>9240</v>
      </c>
    </row>
    <row r="50" spans="1:27" x14ac:dyDescent="0.3">
      <c r="A50" s="3" t="s">
        <v>81</v>
      </c>
      <c r="B50" s="3" t="s">
        <v>476</v>
      </c>
      <c r="C50" s="205">
        <v>26735</v>
      </c>
      <c r="D50" s="205">
        <v>26700</v>
      </c>
      <c r="E50" s="205">
        <v>26667</v>
      </c>
      <c r="F50" s="206">
        <v>38302</v>
      </c>
      <c r="G50" s="205">
        <v>29130</v>
      </c>
      <c r="H50" s="205">
        <v>29000</v>
      </c>
      <c r="I50" s="205">
        <v>29082</v>
      </c>
      <c r="J50" s="205">
        <v>29000</v>
      </c>
      <c r="K50" s="205">
        <v>29111</v>
      </c>
      <c r="L50" s="205">
        <v>29020</v>
      </c>
      <c r="M50" s="206">
        <v>28137</v>
      </c>
      <c r="N50" s="205">
        <v>17745</v>
      </c>
      <c r="O50" s="205">
        <v>23436</v>
      </c>
      <c r="P50" s="205">
        <v>19656</v>
      </c>
      <c r="Q50" s="205">
        <v>27216</v>
      </c>
      <c r="R50" s="205">
        <v>17388</v>
      </c>
      <c r="S50" s="205">
        <v>27216</v>
      </c>
      <c r="T50" s="205">
        <v>12321</v>
      </c>
      <c r="U50" s="205">
        <v>15000</v>
      </c>
      <c r="V50" s="205">
        <v>24362</v>
      </c>
      <c r="W50" s="205">
        <v>21939</v>
      </c>
      <c r="X50" s="205">
        <v>12750</v>
      </c>
      <c r="Y50" s="205">
        <v>9072</v>
      </c>
      <c r="Z50" s="205">
        <v>9072</v>
      </c>
      <c r="AA50" s="205">
        <v>9072</v>
      </c>
    </row>
    <row r="51" spans="1:27" x14ac:dyDescent="0.3">
      <c r="A51" s="3"/>
      <c r="B51" s="3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</row>
    <row r="52" spans="1:27" x14ac:dyDescent="0.3">
      <c r="A52" s="3"/>
      <c r="B52" s="3" t="s">
        <v>43</v>
      </c>
      <c r="C52" s="71" t="s">
        <v>46</v>
      </c>
      <c r="D52" s="71" t="s">
        <v>47</v>
      </c>
      <c r="E52" s="71" t="s">
        <v>49</v>
      </c>
      <c r="F52" s="71" t="s">
        <v>455</v>
      </c>
      <c r="G52" s="71" t="s">
        <v>50</v>
      </c>
      <c r="H52" s="71" t="s">
        <v>51</v>
      </c>
      <c r="I52" s="71" t="s">
        <v>52</v>
      </c>
      <c r="J52" s="71" t="s">
        <v>53</v>
      </c>
      <c r="K52" s="71" t="s">
        <v>55</v>
      </c>
      <c r="L52" s="71" t="s">
        <v>54</v>
      </c>
      <c r="M52" s="71" t="s">
        <v>442</v>
      </c>
      <c r="N52" s="71" t="s">
        <v>443</v>
      </c>
      <c r="O52" s="71" t="s">
        <v>444</v>
      </c>
      <c r="P52" s="71" t="s">
        <v>445</v>
      </c>
      <c r="Q52" s="71" t="s">
        <v>446</v>
      </c>
      <c r="R52" s="71" t="s">
        <v>447</v>
      </c>
      <c r="S52" s="71" t="s">
        <v>448</v>
      </c>
      <c r="T52" s="71" t="s">
        <v>1183</v>
      </c>
      <c r="U52" s="71" t="s">
        <v>1184</v>
      </c>
      <c r="V52" s="71" t="s">
        <v>450</v>
      </c>
      <c r="W52" s="71" t="s">
        <v>451</v>
      </c>
      <c r="X52" s="71" t="s">
        <v>1185</v>
      </c>
      <c r="Y52" s="71" t="s">
        <v>452</v>
      </c>
      <c r="Z52" s="71" t="s">
        <v>453</v>
      </c>
      <c r="AA52" s="71" t="s">
        <v>454</v>
      </c>
    </row>
    <row r="53" spans="1:27" x14ac:dyDescent="0.3">
      <c r="A53" s="4" t="s">
        <v>34</v>
      </c>
      <c r="B53" s="3" t="s">
        <v>477</v>
      </c>
      <c r="C53" s="69">
        <v>37671</v>
      </c>
      <c r="D53" s="68">
        <v>27037</v>
      </c>
      <c r="E53" s="68">
        <v>26949</v>
      </c>
      <c r="F53" s="68">
        <v>26991</v>
      </c>
      <c r="G53" s="69">
        <v>36992</v>
      </c>
      <c r="H53" s="68">
        <v>26814</v>
      </c>
      <c r="I53" s="68">
        <v>26903</v>
      </c>
      <c r="J53" s="68">
        <v>26903</v>
      </c>
      <c r="K53" s="68">
        <v>27159</v>
      </c>
      <c r="L53" s="68">
        <v>26990</v>
      </c>
      <c r="M53" s="68">
        <v>21789</v>
      </c>
      <c r="N53" s="68">
        <v>16559</v>
      </c>
      <c r="O53" s="68">
        <v>35904</v>
      </c>
      <c r="P53" s="68">
        <v>18304</v>
      </c>
      <c r="Q53" s="68">
        <v>18304</v>
      </c>
      <c r="R53" s="68">
        <v>16192</v>
      </c>
      <c r="S53" s="68">
        <v>25344</v>
      </c>
      <c r="T53" s="68">
        <v>12769</v>
      </c>
      <c r="U53" s="68">
        <v>15455</v>
      </c>
      <c r="V53" s="68">
        <v>24731</v>
      </c>
      <c r="W53" s="68">
        <v>20568</v>
      </c>
      <c r="X53" s="68">
        <v>13061</v>
      </c>
      <c r="Y53" s="68">
        <v>10560</v>
      </c>
      <c r="Z53" s="68">
        <v>10560</v>
      </c>
      <c r="AA53" s="68">
        <v>14784</v>
      </c>
    </row>
    <row r="54" spans="1:27" x14ac:dyDescent="0.3">
      <c r="A54" s="4" t="s">
        <v>34</v>
      </c>
      <c r="B54" s="3" t="s">
        <v>478</v>
      </c>
      <c r="C54" s="68">
        <v>2107</v>
      </c>
      <c r="D54" s="68">
        <v>1941</v>
      </c>
      <c r="E54" s="68">
        <v>2013</v>
      </c>
      <c r="F54" s="68">
        <v>1617</v>
      </c>
      <c r="G54" s="68">
        <v>1591</v>
      </c>
      <c r="H54" s="68">
        <v>1464</v>
      </c>
      <c r="I54" s="68">
        <v>1789</v>
      </c>
      <c r="J54" s="68">
        <v>1859</v>
      </c>
      <c r="K54" s="68">
        <v>1638</v>
      </c>
      <c r="L54" s="68">
        <v>1925</v>
      </c>
      <c r="M54" s="68">
        <v>1859</v>
      </c>
      <c r="N54" s="68">
        <v>1925</v>
      </c>
      <c r="O54" s="68">
        <v>1400</v>
      </c>
      <c r="P54" s="68">
        <v>700</v>
      </c>
      <c r="Q54" s="68">
        <v>700</v>
      </c>
      <c r="R54" s="68">
        <v>700</v>
      </c>
      <c r="S54" s="68">
        <v>700</v>
      </c>
      <c r="T54" s="68">
        <v>1009</v>
      </c>
      <c r="U54" s="68">
        <v>1313</v>
      </c>
      <c r="V54" s="68">
        <v>1342</v>
      </c>
      <c r="W54" s="68">
        <v>1238</v>
      </c>
      <c r="X54" s="68">
        <v>1371</v>
      </c>
      <c r="Y54" s="69">
        <v>15400</v>
      </c>
      <c r="Z54" s="69">
        <v>15400</v>
      </c>
      <c r="AA54" s="68">
        <v>1400</v>
      </c>
    </row>
    <row r="55" spans="1:27" x14ac:dyDescent="0.3">
      <c r="A55" s="4" t="s">
        <v>34</v>
      </c>
      <c r="B55" s="3" t="s">
        <v>479</v>
      </c>
      <c r="C55" s="68">
        <v>26882</v>
      </c>
      <c r="D55" s="68">
        <v>26800</v>
      </c>
      <c r="E55" s="68">
        <v>26800</v>
      </c>
      <c r="F55" s="69">
        <v>37700</v>
      </c>
      <c r="G55" s="68">
        <v>27222</v>
      </c>
      <c r="H55" s="68">
        <v>26449</v>
      </c>
      <c r="I55" s="68">
        <v>26977</v>
      </c>
      <c r="J55" s="69">
        <v>37600</v>
      </c>
      <c r="K55" s="68">
        <v>0</v>
      </c>
      <c r="L55" s="68">
        <v>0</v>
      </c>
      <c r="M55" s="68">
        <v>0</v>
      </c>
      <c r="N55" s="68">
        <v>18154</v>
      </c>
      <c r="O55" s="68">
        <v>24544</v>
      </c>
      <c r="P55" s="68">
        <v>0</v>
      </c>
      <c r="Q55" s="68">
        <v>0</v>
      </c>
      <c r="R55" s="68">
        <v>0</v>
      </c>
      <c r="S55" s="68">
        <v>24544</v>
      </c>
      <c r="T55" s="68">
        <v>13477</v>
      </c>
      <c r="U55" s="68">
        <v>16000</v>
      </c>
      <c r="V55" s="68">
        <v>25000.1</v>
      </c>
      <c r="W55" s="68">
        <v>21828</v>
      </c>
      <c r="X55" s="68">
        <v>13700</v>
      </c>
      <c r="Y55" s="68">
        <v>8496</v>
      </c>
      <c r="Z55" s="68">
        <v>0</v>
      </c>
      <c r="AA55" s="68">
        <v>0</v>
      </c>
    </row>
    <row r="56" spans="1:27" x14ac:dyDescent="0.3">
      <c r="A56" s="4" t="s">
        <v>34</v>
      </c>
      <c r="B56" s="3" t="s">
        <v>3</v>
      </c>
      <c r="C56" s="68">
        <v>11363</v>
      </c>
      <c r="D56" s="68">
        <v>11520</v>
      </c>
      <c r="E56" s="68">
        <v>10480</v>
      </c>
      <c r="F56" s="68">
        <v>11089</v>
      </c>
      <c r="G56" s="68">
        <v>10400</v>
      </c>
      <c r="H56" s="68">
        <v>10500</v>
      </c>
      <c r="I56" s="68">
        <v>10842</v>
      </c>
      <c r="J56" s="68">
        <v>10667</v>
      </c>
      <c r="K56" s="68">
        <v>10400</v>
      </c>
      <c r="L56" s="68">
        <v>11071</v>
      </c>
      <c r="M56" s="68">
        <v>4800</v>
      </c>
      <c r="N56" s="69">
        <v>21417</v>
      </c>
      <c r="O56" s="68">
        <v>2560</v>
      </c>
      <c r="P56" s="68">
        <v>2560</v>
      </c>
      <c r="Q56" s="68">
        <v>2560</v>
      </c>
      <c r="R56" s="68">
        <v>2560</v>
      </c>
      <c r="S56" s="68">
        <v>2560</v>
      </c>
      <c r="T56" s="68">
        <v>3171</v>
      </c>
      <c r="U56" s="68">
        <v>3905</v>
      </c>
      <c r="V56" s="68">
        <v>3783</v>
      </c>
      <c r="W56" s="68">
        <v>3840</v>
      </c>
      <c r="X56" s="68">
        <v>3727</v>
      </c>
      <c r="Y56" s="68">
        <v>2560</v>
      </c>
      <c r="Z56" s="68">
        <v>15360</v>
      </c>
      <c r="AA56" s="68">
        <v>2560</v>
      </c>
    </row>
    <row r="57" spans="1:27" x14ac:dyDescent="0.3">
      <c r="A57" s="4" t="s">
        <v>34</v>
      </c>
      <c r="B57" s="3" t="s">
        <v>480</v>
      </c>
      <c r="C57" s="68">
        <v>26889</v>
      </c>
      <c r="D57" s="69">
        <v>37429</v>
      </c>
      <c r="E57" s="68">
        <v>26842</v>
      </c>
      <c r="F57" s="68">
        <v>27200</v>
      </c>
      <c r="G57" s="68">
        <v>26941</v>
      </c>
      <c r="H57" s="69">
        <v>37368</v>
      </c>
      <c r="I57" s="69">
        <v>37556</v>
      </c>
      <c r="J57" s="68">
        <v>26941</v>
      </c>
      <c r="K57" s="68">
        <v>26941</v>
      </c>
      <c r="L57" s="68">
        <v>26609</v>
      </c>
      <c r="M57" s="68">
        <v>21619</v>
      </c>
      <c r="N57" s="68">
        <v>17000</v>
      </c>
      <c r="O57" s="68">
        <v>22736</v>
      </c>
      <c r="P57" s="68">
        <v>20384</v>
      </c>
      <c r="Q57" s="68">
        <v>20384.099999999999</v>
      </c>
      <c r="R57" s="68">
        <v>18032</v>
      </c>
      <c r="S57" s="68">
        <v>39984</v>
      </c>
      <c r="T57" s="68">
        <v>13000</v>
      </c>
      <c r="U57" s="68">
        <v>15700</v>
      </c>
      <c r="V57" s="68">
        <v>25556</v>
      </c>
      <c r="W57" s="68">
        <v>20421</v>
      </c>
      <c r="X57" s="68">
        <v>13368</v>
      </c>
      <c r="Y57" s="68">
        <v>15288</v>
      </c>
      <c r="Z57" s="68">
        <v>9408.1</v>
      </c>
      <c r="AA57" s="68">
        <v>9408.1</v>
      </c>
    </row>
    <row r="58" spans="1:27" x14ac:dyDescent="0.3">
      <c r="A58" s="4" t="s">
        <v>34</v>
      </c>
      <c r="B58" s="3" t="s">
        <v>66</v>
      </c>
      <c r="C58" s="68">
        <v>26579</v>
      </c>
      <c r="D58" s="69">
        <v>37128</v>
      </c>
      <c r="E58" s="68">
        <v>26277</v>
      </c>
      <c r="F58" s="68">
        <v>25956</v>
      </c>
      <c r="G58" s="68">
        <v>26341</v>
      </c>
      <c r="H58" s="68">
        <v>26220</v>
      </c>
      <c r="I58" s="68">
        <v>26364</v>
      </c>
      <c r="J58" s="69">
        <v>37000</v>
      </c>
      <c r="K58" s="68">
        <v>26447</v>
      </c>
      <c r="L58" s="68">
        <v>26200</v>
      </c>
      <c r="M58" s="68">
        <v>23659</v>
      </c>
      <c r="N58" s="68">
        <v>16951</v>
      </c>
      <c r="O58" s="68">
        <v>23312</v>
      </c>
      <c r="P58" s="68">
        <v>19552</v>
      </c>
      <c r="Q58" s="68">
        <v>19552</v>
      </c>
      <c r="R58" s="68">
        <v>17296</v>
      </c>
      <c r="S58" s="68">
        <v>23312</v>
      </c>
      <c r="T58" s="68">
        <v>12308</v>
      </c>
      <c r="U58" s="68">
        <v>15106</v>
      </c>
      <c r="V58" s="68">
        <v>24100</v>
      </c>
      <c r="W58" s="68">
        <v>22105</v>
      </c>
      <c r="X58" s="68">
        <v>12800</v>
      </c>
      <c r="Y58" s="68">
        <v>9024</v>
      </c>
      <c r="Z58" s="68">
        <v>9024</v>
      </c>
      <c r="AA58" s="68">
        <v>9024</v>
      </c>
    </row>
    <row r="59" spans="1:27" x14ac:dyDescent="0.3">
      <c r="A59" s="4" t="s">
        <v>34</v>
      </c>
      <c r="B59" s="3" t="s">
        <v>62</v>
      </c>
      <c r="C59" s="68">
        <v>10615</v>
      </c>
      <c r="D59" s="68">
        <v>11100</v>
      </c>
      <c r="E59" s="68">
        <v>10952</v>
      </c>
      <c r="F59" s="68">
        <v>10909</v>
      </c>
      <c r="G59" s="68">
        <v>11247</v>
      </c>
      <c r="H59" s="68">
        <v>10833</v>
      </c>
      <c r="I59" s="68">
        <v>11111</v>
      </c>
      <c r="J59" s="68">
        <v>11375</v>
      </c>
      <c r="K59" s="68">
        <v>11375</v>
      </c>
      <c r="L59" s="68">
        <v>11247</v>
      </c>
      <c r="M59" s="68">
        <v>4741</v>
      </c>
      <c r="N59" s="68">
        <v>17000</v>
      </c>
      <c r="O59" s="68">
        <v>2600</v>
      </c>
      <c r="P59" s="68">
        <v>37700</v>
      </c>
      <c r="Q59" s="68">
        <v>2600</v>
      </c>
      <c r="R59" s="68">
        <v>2600</v>
      </c>
      <c r="S59" s="68">
        <v>2600</v>
      </c>
      <c r="T59" s="68">
        <v>18211</v>
      </c>
      <c r="U59" s="68">
        <v>26400</v>
      </c>
      <c r="V59" s="68">
        <v>4282</v>
      </c>
      <c r="W59" s="68">
        <v>3838</v>
      </c>
      <c r="X59" s="68">
        <v>18947</v>
      </c>
      <c r="Y59" s="68">
        <v>2600</v>
      </c>
      <c r="Z59" s="68">
        <v>2600</v>
      </c>
      <c r="AA59" s="68">
        <v>2600</v>
      </c>
    </row>
    <row r="60" spans="1:27" x14ac:dyDescent="0.3">
      <c r="A60" s="4" t="s">
        <v>34</v>
      </c>
      <c r="B60" s="3" t="s">
        <v>481</v>
      </c>
      <c r="C60" s="68">
        <v>27831</v>
      </c>
      <c r="D60" s="68">
        <v>27411</v>
      </c>
      <c r="E60" s="68">
        <v>27344</v>
      </c>
      <c r="F60" s="69">
        <v>38022</v>
      </c>
      <c r="G60" s="68">
        <v>27451</v>
      </c>
      <c r="H60" s="68">
        <v>27527</v>
      </c>
      <c r="I60" s="68">
        <v>27527</v>
      </c>
      <c r="J60" s="68">
        <v>27808</v>
      </c>
      <c r="K60" s="69">
        <v>37952</v>
      </c>
      <c r="L60" s="68">
        <v>27407</v>
      </c>
      <c r="M60" s="68">
        <v>22530</v>
      </c>
      <c r="N60" s="68">
        <v>16837</v>
      </c>
      <c r="O60" s="68">
        <v>22196</v>
      </c>
      <c r="P60" s="68">
        <v>18616</v>
      </c>
      <c r="Q60" s="68">
        <v>29356</v>
      </c>
      <c r="R60" s="68">
        <v>16468</v>
      </c>
      <c r="S60" s="68">
        <v>22196</v>
      </c>
      <c r="T60" s="68">
        <v>11837</v>
      </c>
      <c r="U60" s="68">
        <v>14487</v>
      </c>
      <c r="V60" s="68">
        <v>24272</v>
      </c>
      <c r="W60" s="68">
        <v>20860</v>
      </c>
      <c r="X60" s="68">
        <v>12198</v>
      </c>
      <c r="Y60" s="68">
        <v>10740</v>
      </c>
      <c r="Z60" s="68">
        <v>10740</v>
      </c>
      <c r="AA60" s="68">
        <v>10740</v>
      </c>
    </row>
    <row r="61" spans="1:27" x14ac:dyDescent="0.3">
      <c r="A61" s="4" t="s">
        <v>34</v>
      </c>
      <c r="B61" s="3" t="s">
        <v>482</v>
      </c>
      <c r="C61" s="68">
        <v>27333</v>
      </c>
      <c r="D61" s="68">
        <v>27857</v>
      </c>
      <c r="E61" s="68">
        <v>28095</v>
      </c>
      <c r="F61" s="68">
        <v>27619</v>
      </c>
      <c r="G61" s="68">
        <v>27143</v>
      </c>
      <c r="H61" s="68">
        <v>27048</v>
      </c>
      <c r="I61" s="69">
        <v>37857</v>
      </c>
      <c r="J61" s="69">
        <v>38095</v>
      </c>
      <c r="K61" s="68">
        <v>27662</v>
      </c>
      <c r="L61" s="68">
        <v>27059</v>
      </c>
      <c r="M61" s="68">
        <v>23333</v>
      </c>
      <c r="N61" s="68">
        <v>20381</v>
      </c>
      <c r="O61" s="68">
        <v>21736</v>
      </c>
      <c r="P61" s="68">
        <v>21736</v>
      </c>
      <c r="Q61" s="68">
        <v>21736</v>
      </c>
      <c r="R61" s="68">
        <v>25916</v>
      </c>
      <c r="S61" s="68">
        <v>24244</v>
      </c>
      <c r="T61" s="68">
        <v>13143</v>
      </c>
      <c r="U61" s="68">
        <v>15714</v>
      </c>
      <c r="V61" s="68">
        <v>24286</v>
      </c>
      <c r="W61" s="68">
        <v>21735</v>
      </c>
      <c r="X61" s="68">
        <v>13407</v>
      </c>
      <c r="Y61" s="68">
        <v>7524</v>
      </c>
      <c r="Z61" s="68">
        <v>7524</v>
      </c>
      <c r="AA61" s="68">
        <v>7524</v>
      </c>
    </row>
    <row r="62" spans="1:27" x14ac:dyDescent="0.3">
      <c r="A62" s="4" t="s">
        <v>34</v>
      </c>
      <c r="B62" s="3" t="s">
        <v>483</v>
      </c>
      <c r="C62" s="68">
        <v>26628</v>
      </c>
      <c r="D62" s="68">
        <v>26835</v>
      </c>
      <c r="E62" s="68">
        <v>26500</v>
      </c>
      <c r="F62" s="68">
        <v>26835</v>
      </c>
      <c r="G62" s="68">
        <v>26512</v>
      </c>
      <c r="H62" s="69">
        <v>36905</v>
      </c>
      <c r="I62" s="68">
        <v>26228</v>
      </c>
      <c r="J62" s="68">
        <v>26452</v>
      </c>
      <c r="K62" s="69">
        <v>36612</v>
      </c>
      <c r="L62" s="68">
        <v>26709</v>
      </c>
      <c r="M62" s="68">
        <v>22366</v>
      </c>
      <c r="N62" s="68">
        <v>17000</v>
      </c>
      <c r="O62" s="68">
        <v>21008</v>
      </c>
      <c r="P62" s="68">
        <v>21008</v>
      </c>
      <c r="Q62" s="68">
        <v>21008</v>
      </c>
      <c r="R62" s="68">
        <v>18584.099999999999</v>
      </c>
      <c r="S62" s="68">
        <v>25048.1</v>
      </c>
      <c r="T62" s="68">
        <v>13418</v>
      </c>
      <c r="U62" s="68">
        <v>16329</v>
      </c>
      <c r="V62" s="68">
        <v>24000.1</v>
      </c>
      <c r="W62" s="68">
        <v>21963</v>
      </c>
      <c r="X62" s="68">
        <v>13837</v>
      </c>
      <c r="Y62" s="68">
        <v>7272</v>
      </c>
      <c r="Z62" s="68">
        <v>15352</v>
      </c>
      <c r="AA62" s="68">
        <v>7272.1</v>
      </c>
    </row>
    <row r="63" spans="1:27" x14ac:dyDescent="0.3">
      <c r="A63" s="4" t="s">
        <v>34</v>
      </c>
      <c r="B63" s="3" t="s">
        <v>484</v>
      </c>
      <c r="C63" s="68">
        <v>25745</v>
      </c>
      <c r="D63" s="68">
        <v>26143</v>
      </c>
      <c r="E63" s="69">
        <v>37895</v>
      </c>
      <c r="F63" s="68">
        <v>25795</v>
      </c>
      <c r="G63" s="68">
        <v>26000</v>
      </c>
      <c r="H63" s="68">
        <v>25789</v>
      </c>
      <c r="I63" s="68">
        <v>25921</v>
      </c>
      <c r="J63" s="68">
        <v>25600</v>
      </c>
      <c r="K63" s="69">
        <v>37683</v>
      </c>
      <c r="L63" s="68">
        <v>25566</v>
      </c>
      <c r="M63" s="68">
        <v>21974</v>
      </c>
      <c r="N63" s="68">
        <v>17021</v>
      </c>
      <c r="O63" s="68">
        <v>22736.1</v>
      </c>
      <c r="P63" s="68">
        <v>20384</v>
      </c>
      <c r="Q63" s="68">
        <v>20384</v>
      </c>
      <c r="R63" s="68">
        <v>24304</v>
      </c>
      <c r="S63" s="68">
        <v>24304</v>
      </c>
      <c r="T63" s="68">
        <v>12881</v>
      </c>
      <c r="U63" s="68">
        <v>15700</v>
      </c>
      <c r="V63" s="68">
        <v>25213</v>
      </c>
      <c r="W63" s="68">
        <v>21477</v>
      </c>
      <c r="X63" s="68">
        <v>13409</v>
      </c>
      <c r="Y63" s="68">
        <v>9408</v>
      </c>
      <c r="Z63" s="68">
        <v>9408</v>
      </c>
      <c r="AA63" s="68">
        <v>9408</v>
      </c>
    </row>
    <row r="64" spans="1:27" x14ac:dyDescent="0.3">
      <c r="A64" s="4" t="s">
        <v>34</v>
      </c>
      <c r="B64" s="3" t="s">
        <v>485</v>
      </c>
      <c r="C64" s="69">
        <v>37075</v>
      </c>
      <c r="D64" s="68">
        <v>26429</v>
      </c>
      <c r="E64" s="68">
        <v>26308</v>
      </c>
      <c r="F64" s="68">
        <v>26702</v>
      </c>
      <c r="G64" s="69">
        <v>37159</v>
      </c>
      <c r="H64" s="68">
        <v>26383</v>
      </c>
      <c r="I64" s="68">
        <v>34916</v>
      </c>
      <c r="J64" s="68">
        <v>26339</v>
      </c>
      <c r="K64" s="68">
        <v>26415</v>
      </c>
      <c r="L64" s="68">
        <v>26842</v>
      </c>
      <c r="M64" s="68">
        <v>22400</v>
      </c>
      <c r="N64" s="68">
        <v>17128</v>
      </c>
      <c r="O64" s="68">
        <v>21112</v>
      </c>
      <c r="P64" s="68">
        <v>21112</v>
      </c>
      <c r="Q64" s="68">
        <v>21112</v>
      </c>
      <c r="R64" s="68">
        <v>18676</v>
      </c>
      <c r="S64" s="68">
        <v>25172</v>
      </c>
      <c r="T64" s="68">
        <v>13553.1</v>
      </c>
      <c r="U64" s="68">
        <v>16226</v>
      </c>
      <c r="V64" s="68">
        <v>20956</v>
      </c>
      <c r="W64" s="68">
        <v>23617</v>
      </c>
      <c r="X64" s="68">
        <v>13774</v>
      </c>
      <c r="Y64" s="68">
        <v>7308</v>
      </c>
      <c r="Z64" s="68">
        <v>7308</v>
      </c>
      <c r="AA64" s="68">
        <v>7308</v>
      </c>
    </row>
    <row r="65" spans="1:27" x14ac:dyDescent="0.3">
      <c r="A65" s="4" t="s">
        <v>34</v>
      </c>
      <c r="B65" s="3" t="s">
        <v>486</v>
      </c>
      <c r="C65" s="68">
        <v>27143</v>
      </c>
      <c r="D65" s="68">
        <v>27069</v>
      </c>
      <c r="E65" s="69">
        <v>38816</v>
      </c>
      <c r="F65" s="68">
        <v>27069</v>
      </c>
      <c r="G65" s="68">
        <v>27200</v>
      </c>
      <c r="H65" s="68">
        <v>26833</v>
      </c>
      <c r="I65" s="68">
        <v>27500</v>
      </c>
      <c r="J65" s="68">
        <v>27632</v>
      </c>
      <c r="K65" s="69">
        <v>38370</v>
      </c>
      <c r="L65" s="68">
        <v>27794</v>
      </c>
      <c r="M65" s="68">
        <v>23333.1</v>
      </c>
      <c r="N65" s="68">
        <v>18095</v>
      </c>
      <c r="O65" s="68">
        <v>23040</v>
      </c>
      <c r="P65" s="68">
        <v>20160</v>
      </c>
      <c r="Q65" s="68">
        <v>20160</v>
      </c>
      <c r="R65" s="68">
        <v>18240</v>
      </c>
      <c r="S65" s="69">
        <v>44160</v>
      </c>
      <c r="T65" s="68">
        <v>13553</v>
      </c>
      <c r="U65" s="68">
        <v>16512</v>
      </c>
      <c r="V65" s="68">
        <v>25109</v>
      </c>
      <c r="W65" s="68">
        <v>22667</v>
      </c>
      <c r="X65" s="68">
        <v>14211</v>
      </c>
      <c r="Y65" s="68">
        <v>8640</v>
      </c>
      <c r="Z65" s="68">
        <v>8640</v>
      </c>
      <c r="AA65" s="68">
        <v>8640</v>
      </c>
    </row>
    <row r="66" spans="1:27" x14ac:dyDescent="0.3">
      <c r="A66" s="4" t="s">
        <v>34</v>
      </c>
      <c r="B66" s="3" t="s">
        <v>487</v>
      </c>
      <c r="C66" s="69">
        <v>40732</v>
      </c>
      <c r="D66" s="68">
        <v>26324</v>
      </c>
      <c r="E66" s="68">
        <v>27656</v>
      </c>
      <c r="F66" s="68">
        <v>26875</v>
      </c>
      <c r="G66" s="68">
        <v>26700</v>
      </c>
      <c r="H66" s="69">
        <v>36585</v>
      </c>
      <c r="I66" s="68">
        <v>26951</v>
      </c>
      <c r="J66" s="68">
        <v>26441</v>
      </c>
      <c r="K66" s="68">
        <v>27260</v>
      </c>
      <c r="L66" s="68">
        <v>27000</v>
      </c>
      <c r="M66" s="68">
        <v>23736</v>
      </c>
      <c r="N66" s="68">
        <v>20157</v>
      </c>
      <c r="O66" s="68">
        <v>24104</v>
      </c>
      <c r="P66" s="68">
        <v>22008</v>
      </c>
      <c r="Q66" s="68">
        <v>22008</v>
      </c>
      <c r="R66" s="68">
        <v>19912</v>
      </c>
      <c r="S66" s="68">
        <v>24104</v>
      </c>
      <c r="T66" s="68">
        <v>5878</v>
      </c>
      <c r="U66" s="68">
        <v>7507</v>
      </c>
      <c r="V66" s="68">
        <v>19800</v>
      </c>
      <c r="W66" s="68">
        <v>18219</v>
      </c>
      <c r="X66" s="68">
        <v>6290</v>
      </c>
      <c r="Y66" s="68">
        <v>9432</v>
      </c>
      <c r="Z66" s="68">
        <v>9432</v>
      </c>
      <c r="AA66" s="68">
        <v>9432</v>
      </c>
    </row>
    <row r="67" spans="1:27" x14ac:dyDescent="0.3">
      <c r="A67" s="4" t="s">
        <v>34</v>
      </c>
      <c r="B67" s="3" t="s">
        <v>488</v>
      </c>
      <c r="C67" s="68">
        <v>27767</v>
      </c>
      <c r="D67" s="69">
        <v>39103</v>
      </c>
      <c r="E67" s="68">
        <v>28072</v>
      </c>
      <c r="F67" s="68">
        <v>27561</v>
      </c>
      <c r="G67" s="68">
        <v>27841</v>
      </c>
      <c r="H67" s="68">
        <v>27821</v>
      </c>
      <c r="I67" s="68">
        <v>27952</v>
      </c>
      <c r="J67" s="68">
        <v>27368</v>
      </c>
      <c r="K67" s="68">
        <v>28077</v>
      </c>
      <c r="L67" s="70">
        <v>38710</v>
      </c>
      <c r="M67" s="68">
        <v>23441</v>
      </c>
      <c r="N67" s="68">
        <v>16882</v>
      </c>
      <c r="O67" s="68">
        <v>22048</v>
      </c>
      <c r="P67" s="68">
        <v>22048</v>
      </c>
      <c r="Q67" s="68">
        <v>22048</v>
      </c>
      <c r="R67" s="68">
        <v>16112</v>
      </c>
      <c r="S67" s="68">
        <v>22048</v>
      </c>
      <c r="T67" s="68">
        <v>11858</v>
      </c>
      <c r="U67" s="68">
        <v>14336</v>
      </c>
      <c r="V67" s="68">
        <v>25000</v>
      </c>
      <c r="W67" s="68">
        <v>22041</v>
      </c>
      <c r="X67" s="68">
        <v>12366</v>
      </c>
      <c r="Y67" s="68">
        <v>7632</v>
      </c>
      <c r="Z67" s="68">
        <v>7632</v>
      </c>
      <c r="AA67" s="68">
        <v>7632</v>
      </c>
    </row>
    <row r="68" spans="1:27" x14ac:dyDescent="0.3">
      <c r="A68" s="4" t="s">
        <v>34</v>
      </c>
      <c r="B68" s="3" t="s">
        <v>489</v>
      </c>
      <c r="C68" s="69">
        <v>38723</v>
      </c>
      <c r="D68" s="68">
        <v>26053</v>
      </c>
      <c r="E68" s="68">
        <v>25566</v>
      </c>
      <c r="F68" s="68">
        <v>25745</v>
      </c>
      <c r="G68" s="68">
        <v>25242</v>
      </c>
      <c r="H68" s="68">
        <v>25857</v>
      </c>
      <c r="I68" s="69">
        <v>38617</v>
      </c>
      <c r="J68" s="68">
        <v>25682</v>
      </c>
      <c r="K68" s="68">
        <v>25472</v>
      </c>
      <c r="L68" s="68">
        <v>25682</v>
      </c>
      <c r="M68" s="68">
        <v>22700</v>
      </c>
      <c r="N68" s="68">
        <v>17727</v>
      </c>
      <c r="O68" s="68">
        <v>34136</v>
      </c>
      <c r="P68" s="68">
        <v>21084</v>
      </c>
      <c r="Q68" s="68">
        <v>31124</v>
      </c>
      <c r="R68" s="68">
        <v>19076</v>
      </c>
      <c r="S68" s="68">
        <v>24096</v>
      </c>
      <c r="T68" s="68">
        <v>12923</v>
      </c>
      <c r="U68" s="68">
        <v>15900</v>
      </c>
      <c r="V68" s="68">
        <v>25106</v>
      </c>
      <c r="W68" s="68">
        <v>21714</v>
      </c>
      <c r="X68" s="68">
        <v>13617</v>
      </c>
      <c r="Y68" s="68">
        <v>9036</v>
      </c>
      <c r="Z68" s="68">
        <v>9036</v>
      </c>
      <c r="AA68" s="68">
        <v>9036</v>
      </c>
    </row>
    <row r="69" spans="1:27" x14ac:dyDescent="0.3">
      <c r="A69" s="4" t="s">
        <v>34</v>
      </c>
      <c r="B69" s="3" t="s">
        <v>490</v>
      </c>
      <c r="C69" s="68">
        <v>25741</v>
      </c>
      <c r="D69" s="68">
        <v>26024</v>
      </c>
      <c r="E69" s="68">
        <v>25664</v>
      </c>
      <c r="F69" s="68">
        <v>26024</v>
      </c>
      <c r="G69" s="70">
        <v>36796</v>
      </c>
      <c r="H69" s="68">
        <v>25890</v>
      </c>
      <c r="I69" s="69">
        <v>26837</v>
      </c>
      <c r="J69" s="68">
        <v>25714</v>
      </c>
      <c r="K69" s="68">
        <v>26024</v>
      </c>
      <c r="L69" s="68">
        <v>26026</v>
      </c>
      <c r="M69" s="68">
        <v>21868</v>
      </c>
      <c r="N69" s="68">
        <v>17260</v>
      </c>
      <c r="O69" s="68">
        <v>23608.1</v>
      </c>
      <c r="P69" s="68">
        <v>29964</v>
      </c>
      <c r="Q69" s="68">
        <v>19068.099999999999</v>
      </c>
      <c r="R69" s="68">
        <v>17252.099999999999</v>
      </c>
      <c r="S69" s="68">
        <v>23608.1</v>
      </c>
      <c r="T69" s="68">
        <v>12727</v>
      </c>
      <c r="U69" s="68">
        <v>15568</v>
      </c>
      <c r="V69" s="68">
        <v>23864</v>
      </c>
      <c r="W69" s="68">
        <v>21084</v>
      </c>
      <c r="X69" s="68">
        <v>13507</v>
      </c>
      <c r="Y69" s="68">
        <v>8172</v>
      </c>
      <c r="Z69" s="68">
        <v>8172.1</v>
      </c>
      <c r="AA69" s="68">
        <v>8172.1</v>
      </c>
    </row>
    <row r="70" spans="1:27" x14ac:dyDescent="0.3">
      <c r="A70" s="4" t="s">
        <v>34</v>
      </c>
      <c r="B70" s="3" t="s">
        <v>491</v>
      </c>
      <c r="C70" s="68">
        <v>26017</v>
      </c>
      <c r="D70" s="68">
        <v>26250</v>
      </c>
      <c r="E70" s="68">
        <v>26757</v>
      </c>
      <c r="F70" s="69">
        <v>38900</v>
      </c>
      <c r="G70" s="68">
        <v>26765</v>
      </c>
      <c r="H70" s="70">
        <v>39344</v>
      </c>
      <c r="I70" s="68">
        <v>26154</v>
      </c>
      <c r="J70" s="68">
        <v>26622</v>
      </c>
      <c r="K70" s="68">
        <v>26304</v>
      </c>
      <c r="L70" s="68">
        <v>26304</v>
      </c>
      <c r="M70" s="68">
        <v>22500</v>
      </c>
      <c r="N70" s="68">
        <v>17391</v>
      </c>
      <c r="O70" s="68">
        <v>22176</v>
      </c>
      <c r="P70" s="68">
        <v>19404</v>
      </c>
      <c r="Q70" s="68">
        <v>19404</v>
      </c>
      <c r="R70" s="68">
        <v>17556</v>
      </c>
      <c r="S70" s="68">
        <v>24024</v>
      </c>
      <c r="T70" s="68">
        <v>12869</v>
      </c>
      <c r="U70" s="68">
        <v>15636</v>
      </c>
      <c r="V70" s="68">
        <v>24038</v>
      </c>
      <c r="W70" s="68">
        <v>21395</v>
      </c>
      <c r="X70" s="68">
        <v>13367</v>
      </c>
      <c r="Y70" s="68">
        <v>8316</v>
      </c>
      <c r="Z70" s="68">
        <v>8316</v>
      </c>
      <c r="AA70" s="68">
        <v>8316</v>
      </c>
    </row>
    <row r="71" spans="1:27" x14ac:dyDescent="0.3">
      <c r="A71" s="4" t="s">
        <v>34</v>
      </c>
      <c r="B71" s="3" t="s">
        <v>492</v>
      </c>
      <c r="C71" s="68">
        <v>26489</v>
      </c>
      <c r="D71" s="68">
        <v>26628</v>
      </c>
      <c r="E71" s="69">
        <v>38902</v>
      </c>
      <c r="F71" s="68">
        <v>26522</v>
      </c>
      <c r="G71" s="68">
        <v>37073</v>
      </c>
      <c r="H71" s="68">
        <v>26395</v>
      </c>
      <c r="I71" s="68">
        <v>26444</v>
      </c>
      <c r="J71" s="68">
        <v>26444</v>
      </c>
      <c r="K71" s="68">
        <v>26186</v>
      </c>
      <c r="L71" s="68">
        <v>26429</v>
      </c>
      <c r="M71" s="69">
        <v>28415</v>
      </c>
      <c r="N71" s="68">
        <v>18909</v>
      </c>
      <c r="O71" s="68">
        <v>21088</v>
      </c>
      <c r="P71" s="68">
        <v>21088</v>
      </c>
      <c r="Q71" s="68">
        <v>21088</v>
      </c>
      <c r="R71" s="68">
        <v>18584</v>
      </c>
      <c r="S71" s="68">
        <v>25048</v>
      </c>
      <c r="T71" s="68">
        <v>17447</v>
      </c>
      <c r="U71" s="68">
        <v>234331</v>
      </c>
      <c r="V71" s="68">
        <v>25111</v>
      </c>
      <c r="W71" s="68">
        <v>21111</v>
      </c>
      <c r="X71" s="68">
        <v>17627</v>
      </c>
      <c r="Y71" s="68">
        <v>7272</v>
      </c>
      <c r="Z71" s="68">
        <v>7272</v>
      </c>
      <c r="AA71" s="68">
        <v>7272</v>
      </c>
    </row>
    <row r="72" spans="1:27" x14ac:dyDescent="0.3">
      <c r="A72" s="4" t="s">
        <v>34</v>
      </c>
      <c r="B72" s="3" t="s">
        <v>493</v>
      </c>
      <c r="C72" s="68">
        <v>25870</v>
      </c>
      <c r="D72" s="69">
        <v>38488</v>
      </c>
      <c r="E72" s="68">
        <v>26216</v>
      </c>
      <c r="F72" s="68">
        <v>25636</v>
      </c>
      <c r="G72" s="68">
        <v>26000</v>
      </c>
      <c r="H72" s="68">
        <v>25481</v>
      </c>
      <c r="I72" s="68">
        <v>24231</v>
      </c>
      <c r="J72" s="68">
        <v>25714</v>
      </c>
      <c r="K72" s="68">
        <v>25714</v>
      </c>
      <c r="L72" s="69">
        <v>38000</v>
      </c>
      <c r="M72" s="68">
        <v>22125</v>
      </c>
      <c r="N72" s="68">
        <v>16909</v>
      </c>
      <c r="O72" s="68">
        <v>23608</v>
      </c>
      <c r="P72" s="68">
        <v>19068</v>
      </c>
      <c r="Q72" s="68">
        <v>19068</v>
      </c>
      <c r="R72" s="68">
        <v>17252</v>
      </c>
      <c r="S72" s="68">
        <v>23608</v>
      </c>
      <c r="T72" s="68">
        <v>12791</v>
      </c>
      <c r="U72" s="68">
        <v>15385</v>
      </c>
      <c r="V72" s="68">
        <v>24118</v>
      </c>
      <c r="W72" s="68">
        <v>20776</v>
      </c>
      <c r="X72" s="68">
        <v>13163</v>
      </c>
      <c r="Y72" s="68">
        <v>8172</v>
      </c>
      <c r="Z72" s="68">
        <v>8172</v>
      </c>
      <c r="AA72" s="68">
        <v>8172</v>
      </c>
    </row>
    <row r="73" spans="1:27" x14ac:dyDescent="0.3">
      <c r="A73" s="4" t="s">
        <v>34</v>
      </c>
      <c r="B73" s="3" t="s">
        <v>494</v>
      </c>
      <c r="C73" s="68">
        <v>26211</v>
      </c>
      <c r="D73" s="68">
        <v>26250</v>
      </c>
      <c r="E73" s="68">
        <v>26139</v>
      </c>
      <c r="F73" s="69">
        <v>37426</v>
      </c>
      <c r="G73" s="68">
        <v>25980</v>
      </c>
      <c r="H73" s="68">
        <v>25876</v>
      </c>
      <c r="I73" s="68">
        <v>25962</v>
      </c>
      <c r="J73" s="68">
        <v>26146</v>
      </c>
      <c r="K73" s="68">
        <v>26082</v>
      </c>
      <c r="L73" s="69">
        <v>37419</v>
      </c>
      <c r="M73" s="68">
        <v>22059</v>
      </c>
      <c r="N73" s="68">
        <v>17143</v>
      </c>
      <c r="O73" s="68">
        <v>23920</v>
      </c>
      <c r="P73" s="68">
        <v>30360</v>
      </c>
      <c r="Q73" s="68">
        <v>19320</v>
      </c>
      <c r="R73" s="68">
        <v>17480</v>
      </c>
      <c r="S73" s="68">
        <v>23920</v>
      </c>
      <c r="T73" s="68">
        <v>12903</v>
      </c>
      <c r="U73" s="68">
        <v>15729</v>
      </c>
      <c r="V73" s="68">
        <v>24000</v>
      </c>
      <c r="W73" s="68">
        <v>21121</v>
      </c>
      <c r="X73" s="68">
        <v>13300</v>
      </c>
      <c r="Y73" s="68">
        <v>8280</v>
      </c>
      <c r="Z73" s="68">
        <v>8280</v>
      </c>
      <c r="AA73" s="68">
        <v>8280</v>
      </c>
    </row>
    <row r="74" spans="1:27" x14ac:dyDescent="0.3">
      <c r="A74" s="4" t="s">
        <v>34</v>
      </c>
      <c r="B74" s="3" t="s">
        <v>495</v>
      </c>
      <c r="C74" s="205">
        <v>26019</v>
      </c>
      <c r="D74" s="205">
        <v>26170</v>
      </c>
      <c r="E74" s="206">
        <v>36939</v>
      </c>
      <c r="F74" s="205">
        <v>26122</v>
      </c>
      <c r="G74" s="205">
        <v>25847</v>
      </c>
      <c r="H74" s="205">
        <v>25938</v>
      </c>
      <c r="I74" s="205">
        <v>25926</v>
      </c>
      <c r="J74" s="206">
        <v>36698</v>
      </c>
      <c r="K74" s="205">
        <v>26000</v>
      </c>
      <c r="L74" s="206">
        <v>36837</v>
      </c>
      <c r="M74" s="207">
        <v>32500</v>
      </c>
      <c r="N74" s="205">
        <v>17609</v>
      </c>
      <c r="O74" s="205">
        <v>23188</v>
      </c>
      <c r="P74" s="205">
        <v>19448</v>
      </c>
      <c r="Q74" s="205">
        <v>19448</v>
      </c>
      <c r="R74" s="205">
        <v>17204</v>
      </c>
      <c r="S74" s="205">
        <v>23188</v>
      </c>
      <c r="T74" s="205">
        <v>12391</v>
      </c>
      <c r="U74" s="205">
        <v>14906</v>
      </c>
      <c r="V74" s="205">
        <v>23947</v>
      </c>
      <c r="W74" s="205">
        <v>21771</v>
      </c>
      <c r="X74" s="205">
        <v>12778</v>
      </c>
      <c r="Y74" s="205">
        <v>8228</v>
      </c>
      <c r="Z74" s="205">
        <v>8228</v>
      </c>
      <c r="AA74" s="205">
        <v>14960</v>
      </c>
    </row>
    <row r="75" spans="1:27" x14ac:dyDescent="0.3">
      <c r="A75" s="4"/>
      <c r="B75" s="3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</row>
    <row r="76" spans="1:27" x14ac:dyDescent="0.3">
      <c r="A76" s="4"/>
      <c r="B76" s="3" t="s">
        <v>43</v>
      </c>
      <c r="C76" s="71" t="s">
        <v>46</v>
      </c>
      <c r="D76" s="71" t="s">
        <v>47</v>
      </c>
      <c r="E76" s="71" t="s">
        <v>49</v>
      </c>
      <c r="F76" s="71" t="s">
        <v>455</v>
      </c>
      <c r="G76" s="71" t="s">
        <v>50</v>
      </c>
      <c r="H76" s="71" t="s">
        <v>51</v>
      </c>
      <c r="I76" s="71" t="s">
        <v>52</v>
      </c>
      <c r="J76" s="71" t="s">
        <v>53</v>
      </c>
      <c r="K76" s="71" t="s">
        <v>55</v>
      </c>
      <c r="L76" s="71" t="s">
        <v>54</v>
      </c>
      <c r="M76" s="71" t="s">
        <v>442</v>
      </c>
      <c r="N76" s="71" t="s">
        <v>443</v>
      </c>
      <c r="O76" s="71" t="s">
        <v>444</v>
      </c>
      <c r="P76" s="71" t="s">
        <v>445</v>
      </c>
      <c r="Q76" s="71" t="s">
        <v>446</v>
      </c>
      <c r="R76" s="71" t="s">
        <v>447</v>
      </c>
      <c r="S76" s="71" t="s">
        <v>448</v>
      </c>
      <c r="T76" s="71" t="s">
        <v>1183</v>
      </c>
      <c r="U76" s="71" t="s">
        <v>1184</v>
      </c>
      <c r="V76" s="71" t="s">
        <v>450</v>
      </c>
      <c r="W76" s="71" t="s">
        <v>451</v>
      </c>
      <c r="X76" s="71" t="s">
        <v>1185</v>
      </c>
      <c r="Y76" s="71" t="s">
        <v>452</v>
      </c>
      <c r="Z76" s="71" t="s">
        <v>453</v>
      </c>
      <c r="AA76" s="71" t="s">
        <v>454</v>
      </c>
    </row>
    <row r="77" spans="1:27" x14ac:dyDescent="0.3">
      <c r="A77" s="4" t="s">
        <v>33</v>
      </c>
      <c r="B77" s="3" t="s">
        <v>496</v>
      </c>
      <c r="C77" s="69">
        <v>38308</v>
      </c>
      <c r="D77" s="68">
        <v>30154</v>
      </c>
      <c r="E77" s="68">
        <v>29346</v>
      </c>
      <c r="F77" s="69">
        <v>37273</v>
      </c>
      <c r="G77" s="68">
        <v>29300</v>
      </c>
      <c r="H77" s="68">
        <v>29247</v>
      </c>
      <c r="I77" s="68">
        <v>29620</v>
      </c>
      <c r="J77" s="68">
        <v>29861</v>
      </c>
      <c r="K77" s="68">
        <v>0</v>
      </c>
      <c r="L77" s="68">
        <v>0</v>
      </c>
      <c r="M77" s="68">
        <v>0</v>
      </c>
      <c r="N77" s="68">
        <v>18817</v>
      </c>
      <c r="O77" s="68">
        <v>24440</v>
      </c>
      <c r="P77" s="68">
        <v>0</v>
      </c>
      <c r="Q77" s="68">
        <v>0</v>
      </c>
      <c r="R77" s="68">
        <v>0</v>
      </c>
      <c r="S77" s="68">
        <v>38540</v>
      </c>
      <c r="T77" s="68">
        <v>13333</v>
      </c>
      <c r="U77" s="68">
        <v>16203</v>
      </c>
      <c r="V77" s="68">
        <v>24651</v>
      </c>
      <c r="W77" s="68">
        <v>21720</v>
      </c>
      <c r="X77" s="68">
        <v>13696</v>
      </c>
      <c r="Y77" s="68">
        <v>10340</v>
      </c>
      <c r="Z77" s="68">
        <v>0</v>
      </c>
      <c r="AA77" s="68">
        <v>0</v>
      </c>
    </row>
    <row r="78" spans="1:27" x14ac:dyDescent="0.3">
      <c r="A78" s="4" t="s">
        <v>33</v>
      </c>
      <c r="B78" s="3" t="s">
        <v>497</v>
      </c>
      <c r="C78" s="68">
        <v>27119</v>
      </c>
      <c r="D78" s="68">
        <v>27340</v>
      </c>
      <c r="E78" s="68">
        <v>27340</v>
      </c>
      <c r="F78" s="68">
        <v>27170</v>
      </c>
      <c r="G78" s="68">
        <v>27170</v>
      </c>
      <c r="H78" s="68">
        <v>26964</v>
      </c>
      <c r="I78" s="69">
        <v>37400</v>
      </c>
      <c r="J78" s="68">
        <v>27200</v>
      </c>
      <c r="K78" s="68">
        <v>27054</v>
      </c>
      <c r="L78" s="68">
        <v>27200</v>
      </c>
      <c r="M78" s="68">
        <v>22273</v>
      </c>
      <c r="N78" s="68">
        <v>19043</v>
      </c>
      <c r="O78" s="68">
        <v>21948</v>
      </c>
      <c r="P78" s="68">
        <v>18408</v>
      </c>
      <c r="Q78" s="68">
        <v>18408</v>
      </c>
      <c r="R78" s="68">
        <v>16284</v>
      </c>
      <c r="S78" s="68">
        <v>21948</v>
      </c>
      <c r="T78" s="68">
        <v>11694</v>
      </c>
      <c r="U78" s="68">
        <v>14255</v>
      </c>
      <c r="V78" s="68">
        <v>25143</v>
      </c>
      <c r="W78" s="68">
        <v>20732</v>
      </c>
      <c r="X78" s="68">
        <v>12159</v>
      </c>
      <c r="Y78" s="68">
        <v>10620</v>
      </c>
      <c r="Z78" s="68">
        <v>10620</v>
      </c>
      <c r="AA78" s="68">
        <v>7788</v>
      </c>
    </row>
    <row r="79" spans="1:27" x14ac:dyDescent="0.3">
      <c r="A79" s="4" t="s">
        <v>33</v>
      </c>
      <c r="B79" s="3" t="s">
        <v>498</v>
      </c>
      <c r="C79" s="68">
        <v>2358</v>
      </c>
      <c r="D79" s="68">
        <v>2323</v>
      </c>
      <c r="E79" s="68">
        <v>2563</v>
      </c>
      <c r="F79" s="68">
        <v>2422</v>
      </c>
      <c r="G79" s="68">
        <v>2240</v>
      </c>
      <c r="H79" s="68">
        <v>2110</v>
      </c>
      <c r="I79" s="68">
        <v>2240</v>
      </c>
      <c r="J79" s="68">
        <v>2344</v>
      </c>
      <c r="K79" s="68">
        <v>2475</v>
      </c>
      <c r="L79" s="68">
        <v>2475</v>
      </c>
      <c r="M79" s="68">
        <v>25300</v>
      </c>
      <c r="N79" s="69">
        <v>11158</v>
      </c>
      <c r="O79" s="68">
        <v>13860</v>
      </c>
      <c r="P79" s="68">
        <v>7260</v>
      </c>
      <c r="Q79" s="68">
        <v>7260</v>
      </c>
      <c r="R79" s="68">
        <v>3960</v>
      </c>
      <c r="S79" s="68">
        <v>3960</v>
      </c>
      <c r="T79" s="68">
        <v>4304</v>
      </c>
      <c r="U79" s="68">
        <v>5356</v>
      </c>
      <c r="V79" s="68">
        <v>17200</v>
      </c>
      <c r="W79" s="68">
        <v>9274</v>
      </c>
      <c r="X79" s="68">
        <v>4488</v>
      </c>
      <c r="Y79" s="68">
        <v>12540</v>
      </c>
      <c r="Z79" s="68">
        <v>12540</v>
      </c>
      <c r="AA79" s="68">
        <v>3960</v>
      </c>
    </row>
    <row r="80" spans="1:27" x14ac:dyDescent="0.3">
      <c r="A80" s="4" t="s">
        <v>33</v>
      </c>
      <c r="B80" s="3" t="s">
        <v>22</v>
      </c>
      <c r="C80" s="68">
        <v>29200</v>
      </c>
      <c r="D80" s="68">
        <v>29318</v>
      </c>
      <c r="E80" s="68">
        <v>29151</v>
      </c>
      <c r="F80" s="68">
        <v>29107</v>
      </c>
      <c r="G80" s="68">
        <v>29318</v>
      </c>
      <c r="H80" s="69">
        <v>39100</v>
      </c>
      <c r="I80" s="68">
        <v>29100</v>
      </c>
      <c r="J80" s="68">
        <v>29149</v>
      </c>
      <c r="K80" s="68">
        <v>29318</v>
      </c>
      <c r="L80" s="68">
        <v>29390</v>
      </c>
      <c r="M80" s="68">
        <v>22105</v>
      </c>
      <c r="N80" s="68">
        <v>16525</v>
      </c>
      <c r="O80" s="68">
        <v>22852</v>
      </c>
      <c r="P80" s="68">
        <v>20488</v>
      </c>
      <c r="Q80" s="68">
        <v>20488</v>
      </c>
      <c r="R80" s="68">
        <v>18124</v>
      </c>
      <c r="S80" s="69">
        <v>40188</v>
      </c>
      <c r="T80" s="68">
        <v>11875</v>
      </c>
      <c r="U80" s="68">
        <v>14300</v>
      </c>
      <c r="V80" s="69">
        <v>25455</v>
      </c>
      <c r="W80" s="68">
        <v>20789</v>
      </c>
      <c r="X80" s="68">
        <v>12170</v>
      </c>
      <c r="Y80" s="68">
        <v>9456</v>
      </c>
      <c r="Z80" s="68">
        <v>9456</v>
      </c>
      <c r="AA80" s="68">
        <v>9456</v>
      </c>
    </row>
    <row r="81" spans="1:27" x14ac:dyDescent="0.3">
      <c r="A81" s="4" t="s">
        <v>33</v>
      </c>
      <c r="B81" s="3" t="s">
        <v>20</v>
      </c>
      <c r="C81" s="68">
        <v>11273</v>
      </c>
      <c r="D81" s="68">
        <v>11217</v>
      </c>
      <c r="E81" s="68">
        <v>11963</v>
      </c>
      <c r="F81" s="68">
        <v>11579</v>
      </c>
      <c r="G81" s="68">
        <v>11300</v>
      </c>
      <c r="H81" s="68">
        <v>11341</v>
      </c>
      <c r="I81" s="68">
        <v>11659</v>
      </c>
      <c r="J81" s="68">
        <v>10960</v>
      </c>
      <c r="K81" s="68">
        <v>11238</v>
      </c>
      <c r="L81" s="68">
        <v>11474</v>
      </c>
      <c r="M81" s="68">
        <v>4339</v>
      </c>
      <c r="N81" s="68">
        <v>3910</v>
      </c>
      <c r="O81" s="68">
        <v>2696</v>
      </c>
      <c r="P81" s="68">
        <v>2696</v>
      </c>
      <c r="Q81" s="68">
        <v>2696</v>
      </c>
      <c r="R81" s="69">
        <v>35048</v>
      </c>
      <c r="S81" s="68">
        <v>2696</v>
      </c>
      <c r="T81" s="68">
        <v>3547</v>
      </c>
      <c r="U81" s="68">
        <v>3981</v>
      </c>
      <c r="V81" s="68">
        <v>4367</v>
      </c>
      <c r="W81" s="69">
        <v>22947</v>
      </c>
      <c r="X81" s="68">
        <v>4116</v>
      </c>
      <c r="Y81" s="68">
        <v>2696</v>
      </c>
      <c r="Z81" s="68">
        <v>2696</v>
      </c>
      <c r="AA81" s="68">
        <v>2696</v>
      </c>
    </row>
    <row r="82" spans="1:27" x14ac:dyDescent="0.3">
      <c r="A82" s="4" t="s">
        <v>33</v>
      </c>
      <c r="B82" s="3" t="s">
        <v>64</v>
      </c>
      <c r="C82" s="68">
        <v>28661</v>
      </c>
      <c r="D82" s="68">
        <v>28800</v>
      </c>
      <c r="E82" s="68">
        <v>29500</v>
      </c>
      <c r="F82" s="69">
        <v>37460</v>
      </c>
      <c r="G82" s="68">
        <v>28611</v>
      </c>
      <c r="H82" s="68">
        <v>28696</v>
      </c>
      <c r="I82" s="68">
        <v>29079</v>
      </c>
      <c r="J82" s="68">
        <v>29265</v>
      </c>
      <c r="K82" s="68">
        <v>28611</v>
      </c>
      <c r="L82" s="68">
        <v>28700</v>
      </c>
      <c r="M82" s="68">
        <v>20556</v>
      </c>
      <c r="N82" s="68">
        <v>17368</v>
      </c>
      <c r="O82" s="68">
        <v>21692</v>
      </c>
      <c r="P82" s="68">
        <v>19448</v>
      </c>
      <c r="Q82" s="68">
        <v>19448.099999999999</v>
      </c>
      <c r="R82" s="68">
        <v>17204.099999999999</v>
      </c>
      <c r="S82" s="68">
        <v>23188.1</v>
      </c>
      <c r="T82" s="68">
        <v>12500.1</v>
      </c>
      <c r="U82" s="68">
        <v>14773</v>
      </c>
      <c r="V82" s="68">
        <v>21974</v>
      </c>
      <c r="W82" s="68">
        <v>24048</v>
      </c>
      <c r="X82" s="68">
        <v>12700</v>
      </c>
      <c r="Y82" s="68">
        <v>10472</v>
      </c>
      <c r="Z82" s="68">
        <v>10472</v>
      </c>
      <c r="AA82" s="68">
        <v>8228</v>
      </c>
    </row>
    <row r="83" spans="1:27" x14ac:dyDescent="0.3">
      <c r="A83" s="4" t="s">
        <v>33</v>
      </c>
      <c r="B83" s="3" t="s">
        <v>499</v>
      </c>
      <c r="C83" s="68">
        <v>27875</v>
      </c>
      <c r="D83" s="69">
        <v>37612</v>
      </c>
      <c r="E83" s="68">
        <v>27455</v>
      </c>
      <c r="F83" s="68">
        <v>27875</v>
      </c>
      <c r="G83" s="68">
        <v>27500</v>
      </c>
      <c r="H83" s="70">
        <v>37973</v>
      </c>
      <c r="I83" s="68">
        <v>27453</v>
      </c>
      <c r="J83" s="68">
        <v>27750</v>
      </c>
      <c r="K83" s="68">
        <v>27609</v>
      </c>
      <c r="L83" s="68">
        <v>27551</v>
      </c>
      <c r="M83" s="68">
        <v>22391</v>
      </c>
      <c r="N83" s="68">
        <v>16500</v>
      </c>
      <c r="O83" s="68">
        <v>22196</v>
      </c>
      <c r="P83" s="68">
        <v>29356</v>
      </c>
      <c r="Q83" s="68">
        <v>18616</v>
      </c>
      <c r="R83" s="68">
        <v>16468</v>
      </c>
      <c r="S83" s="68">
        <v>22196</v>
      </c>
      <c r="T83" s="68">
        <v>11988</v>
      </c>
      <c r="U83" s="68">
        <v>14286</v>
      </c>
      <c r="V83" s="69">
        <v>24922</v>
      </c>
      <c r="W83" s="68">
        <v>20816</v>
      </c>
      <c r="X83" s="68">
        <v>12326</v>
      </c>
      <c r="Y83" s="68">
        <v>15036</v>
      </c>
      <c r="Z83" s="68">
        <v>10024</v>
      </c>
      <c r="AA83" s="68">
        <v>7876</v>
      </c>
    </row>
    <row r="84" spans="1:27" x14ac:dyDescent="0.3">
      <c r="A84" s="4" t="s">
        <v>33</v>
      </c>
      <c r="B84" s="3" t="s">
        <v>500</v>
      </c>
      <c r="C84" s="68">
        <v>29457</v>
      </c>
      <c r="D84" s="68">
        <v>29457</v>
      </c>
      <c r="E84" s="69">
        <v>37500</v>
      </c>
      <c r="F84" s="68">
        <v>29182</v>
      </c>
      <c r="G84" s="68">
        <v>29091</v>
      </c>
      <c r="H84" s="68">
        <v>29130</v>
      </c>
      <c r="I84" s="68">
        <v>29853</v>
      </c>
      <c r="J84" s="68">
        <v>29091</v>
      </c>
      <c r="K84" s="68">
        <v>29595</v>
      </c>
      <c r="L84" s="69">
        <v>37143</v>
      </c>
      <c r="M84" s="68">
        <v>22891</v>
      </c>
      <c r="N84" s="68">
        <v>18088</v>
      </c>
      <c r="O84" s="68">
        <v>34440</v>
      </c>
      <c r="P84" s="68">
        <v>21840</v>
      </c>
      <c r="Q84" s="68">
        <v>21840</v>
      </c>
      <c r="R84" s="68">
        <v>19320.099999999999</v>
      </c>
      <c r="S84" s="68">
        <v>23520</v>
      </c>
      <c r="T84" s="68">
        <v>16512</v>
      </c>
      <c r="U84" s="68">
        <v>24388</v>
      </c>
      <c r="V84" s="68">
        <v>24423</v>
      </c>
      <c r="W84" s="68">
        <v>21837</v>
      </c>
      <c r="X84" s="68">
        <v>16977</v>
      </c>
      <c r="Y84" s="68">
        <v>10080</v>
      </c>
      <c r="Z84" s="68">
        <v>10080</v>
      </c>
      <c r="AA84" s="68">
        <v>10080</v>
      </c>
    </row>
    <row r="85" spans="1:27" x14ac:dyDescent="0.3">
      <c r="A85" s="4" t="s">
        <v>33</v>
      </c>
      <c r="B85" s="3" t="s">
        <v>501</v>
      </c>
      <c r="C85" s="68">
        <v>28684</v>
      </c>
      <c r="D85" s="68">
        <v>28523</v>
      </c>
      <c r="E85" s="68">
        <v>31714</v>
      </c>
      <c r="F85" s="68">
        <v>31300</v>
      </c>
      <c r="G85" s="68">
        <v>31463</v>
      </c>
      <c r="H85" s="68">
        <v>30943</v>
      </c>
      <c r="I85" s="68">
        <v>31132</v>
      </c>
      <c r="J85" s="68">
        <v>31277</v>
      </c>
      <c r="K85" s="69">
        <v>37571</v>
      </c>
      <c r="L85" s="68">
        <v>31579</v>
      </c>
      <c r="M85" s="68">
        <v>22321</v>
      </c>
      <c r="N85" s="68">
        <v>17000</v>
      </c>
      <c r="O85" s="68">
        <v>21112</v>
      </c>
      <c r="P85" s="68">
        <v>21112</v>
      </c>
      <c r="Q85" s="68">
        <v>21112.1</v>
      </c>
      <c r="R85" s="68">
        <v>18676</v>
      </c>
      <c r="S85" s="68">
        <v>22736.1</v>
      </c>
      <c r="T85" s="68">
        <v>12317</v>
      </c>
      <c r="U85" s="68">
        <v>15000</v>
      </c>
      <c r="V85" s="68">
        <v>25227</v>
      </c>
      <c r="W85" s="68">
        <v>21170</v>
      </c>
      <c r="X85" s="68">
        <v>12805</v>
      </c>
      <c r="Y85" s="68">
        <v>9744</v>
      </c>
      <c r="Z85" s="68">
        <v>11368</v>
      </c>
      <c r="AA85" s="68">
        <v>9744.1</v>
      </c>
    </row>
    <row r="86" spans="1:27" x14ac:dyDescent="0.3">
      <c r="A86" s="4" t="s">
        <v>33</v>
      </c>
      <c r="B86" s="3" t="s">
        <v>502</v>
      </c>
      <c r="C86" s="68">
        <v>30761</v>
      </c>
      <c r="D86" s="69">
        <v>37738</v>
      </c>
      <c r="E86" s="69">
        <v>38088</v>
      </c>
      <c r="F86" s="68">
        <v>30536</v>
      </c>
      <c r="G86" s="68">
        <v>30600</v>
      </c>
      <c r="H86" s="68">
        <v>30658</v>
      </c>
      <c r="I86" s="68">
        <v>30600</v>
      </c>
      <c r="J86" s="68">
        <v>30600</v>
      </c>
      <c r="K86" s="68">
        <v>30921</v>
      </c>
      <c r="L86" s="68">
        <v>30833</v>
      </c>
      <c r="M86" s="68">
        <v>22143</v>
      </c>
      <c r="N86" s="68">
        <v>16974</v>
      </c>
      <c r="O86" s="68">
        <v>24676</v>
      </c>
      <c r="P86" s="68">
        <v>20696</v>
      </c>
      <c r="Q86" s="68">
        <v>20696</v>
      </c>
      <c r="R86" s="68">
        <v>18308</v>
      </c>
      <c r="S86" s="68">
        <v>22288</v>
      </c>
      <c r="T86" s="68">
        <v>15882</v>
      </c>
      <c r="U86" s="68">
        <v>20921</v>
      </c>
      <c r="V86" s="68">
        <v>26029</v>
      </c>
      <c r="W86" s="68">
        <v>20921</v>
      </c>
      <c r="X86" s="68">
        <v>15833</v>
      </c>
      <c r="Y86" s="68">
        <v>9552</v>
      </c>
      <c r="Z86" s="68">
        <v>9552</v>
      </c>
      <c r="AA86" s="68">
        <v>9552</v>
      </c>
    </row>
    <row r="87" spans="1:27" x14ac:dyDescent="0.3">
      <c r="A87" s="4" t="s">
        <v>33</v>
      </c>
      <c r="B87" s="3" t="s">
        <v>503</v>
      </c>
      <c r="C87" s="68">
        <v>30102</v>
      </c>
      <c r="D87" s="68">
        <v>30349</v>
      </c>
      <c r="E87" s="68">
        <v>30102</v>
      </c>
      <c r="F87" s="68">
        <v>30102</v>
      </c>
      <c r="G87" s="69">
        <v>37209</v>
      </c>
      <c r="H87" s="68">
        <v>29891</v>
      </c>
      <c r="I87" s="68">
        <v>30000</v>
      </c>
      <c r="J87" s="68">
        <v>29828</v>
      </c>
      <c r="K87" s="68">
        <v>35854</v>
      </c>
      <c r="L87" s="68">
        <v>30405</v>
      </c>
      <c r="M87" s="68">
        <v>22750</v>
      </c>
      <c r="N87" s="68">
        <v>17091</v>
      </c>
      <c r="O87" s="68">
        <v>21112</v>
      </c>
      <c r="P87" s="68">
        <v>21112</v>
      </c>
      <c r="Q87" s="68">
        <v>21112</v>
      </c>
      <c r="R87" s="68">
        <v>18676.099999999999</v>
      </c>
      <c r="S87" s="68">
        <v>22736</v>
      </c>
      <c r="T87" s="68">
        <v>12388</v>
      </c>
      <c r="U87" s="68">
        <v>15147</v>
      </c>
      <c r="V87" s="68">
        <v>25000</v>
      </c>
      <c r="W87" s="68">
        <v>21122</v>
      </c>
      <c r="X87" s="68">
        <v>12545</v>
      </c>
      <c r="Y87" s="68">
        <v>9744</v>
      </c>
      <c r="Z87" s="68">
        <v>9744</v>
      </c>
      <c r="AA87" s="68">
        <v>9744</v>
      </c>
    </row>
    <row r="88" spans="1:27" x14ac:dyDescent="0.3">
      <c r="A88" s="4" t="s">
        <v>33</v>
      </c>
      <c r="B88" s="3" t="s">
        <v>504</v>
      </c>
      <c r="C88" s="68">
        <v>30506</v>
      </c>
      <c r="D88" s="68">
        <v>30200</v>
      </c>
      <c r="E88" s="68">
        <v>29917</v>
      </c>
      <c r="F88" s="68">
        <v>30704</v>
      </c>
      <c r="G88" s="68">
        <v>30215</v>
      </c>
      <c r="H88" s="68">
        <v>28750</v>
      </c>
      <c r="I88" s="68">
        <v>30100</v>
      </c>
      <c r="J88" s="69">
        <v>37209</v>
      </c>
      <c r="K88" s="68">
        <v>29840</v>
      </c>
      <c r="L88" s="68">
        <v>30556</v>
      </c>
      <c r="M88" s="68">
        <v>22982</v>
      </c>
      <c r="N88" s="68">
        <v>18065</v>
      </c>
      <c r="O88" s="68">
        <v>23136</v>
      </c>
      <c r="P88" s="68">
        <v>29884</v>
      </c>
      <c r="Q88" s="68">
        <v>29884</v>
      </c>
      <c r="R88" s="68">
        <v>18316</v>
      </c>
      <c r="S88" s="68">
        <v>22172</v>
      </c>
      <c r="T88" s="68">
        <v>12375</v>
      </c>
      <c r="U88" s="68">
        <v>14731</v>
      </c>
      <c r="V88" s="68">
        <v>25349</v>
      </c>
      <c r="W88" s="68">
        <v>22000</v>
      </c>
      <c r="X88" s="68">
        <v>12903</v>
      </c>
      <c r="Y88" s="68">
        <v>8676</v>
      </c>
      <c r="Z88" s="68">
        <v>8676</v>
      </c>
      <c r="AA88" s="68">
        <v>8676</v>
      </c>
    </row>
    <row r="89" spans="1:27" x14ac:dyDescent="0.3">
      <c r="A89" s="4" t="s">
        <v>33</v>
      </c>
      <c r="B89" s="3" t="s">
        <v>505</v>
      </c>
      <c r="C89" s="68">
        <v>30781</v>
      </c>
      <c r="D89" s="68">
        <v>30244</v>
      </c>
      <c r="E89" s="68">
        <v>29606</v>
      </c>
      <c r="F89" s="68">
        <v>29739</v>
      </c>
      <c r="G89" s="69">
        <v>39219</v>
      </c>
      <c r="H89" s="68">
        <v>19400</v>
      </c>
      <c r="I89" s="68">
        <v>30588</v>
      </c>
      <c r="J89" s="68">
        <v>30122</v>
      </c>
      <c r="K89" s="68">
        <v>29720</v>
      </c>
      <c r="L89" s="68">
        <v>30411</v>
      </c>
      <c r="M89" s="68">
        <v>22813</v>
      </c>
      <c r="N89" s="68">
        <v>21099</v>
      </c>
      <c r="O89" s="68">
        <v>22680</v>
      </c>
      <c r="P89" s="68">
        <v>22680</v>
      </c>
      <c r="Q89" s="68">
        <v>22680</v>
      </c>
      <c r="R89" s="68">
        <v>18360</v>
      </c>
      <c r="S89" s="68">
        <v>22680</v>
      </c>
      <c r="T89" s="68">
        <v>12458</v>
      </c>
      <c r="U89" s="68">
        <v>15046</v>
      </c>
      <c r="V89" s="68">
        <v>18049</v>
      </c>
      <c r="W89" s="68">
        <v>11695</v>
      </c>
      <c r="X89" s="68">
        <v>12844</v>
      </c>
      <c r="Y89" s="68">
        <v>9720</v>
      </c>
      <c r="Z89" s="68">
        <v>9720</v>
      </c>
      <c r="AA89" s="68">
        <v>15120</v>
      </c>
    </row>
    <row r="90" spans="1:27" x14ac:dyDescent="0.3">
      <c r="A90" s="4" t="s">
        <v>33</v>
      </c>
      <c r="B90" s="3" t="s">
        <v>506</v>
      </c>
      <c r="C90" s="68">
        <v>29359</v>
      </c>
      <c r="D90" s="68">
        <v>29268</v>
      </c>
      <c r="E90" s="68">
        <v>28852</v>
      </c>
      <c r="F90" s="68">
        <v>29359</v>
      </c>
      <c r="G90" s="68">
        <v>29186</v>
      </c>
      <c r="H90" s="68">
        <v>26000</v>
      </c>
      <c r="I90" s="68">
        <v>28922</v>
      </c>
      <c r="J90" s="68">
        <v>29043</v>
      </c>
      <c r="K90" s="68">
        <v>28818</v>
      </c>
      <c r="L90" s="69">
        <v>37797</v>
      </c>
      <c r="M90" s="68">
        <v>22807</v>
      </c>
      <c r="N90" s="68">
        <v>17553</v>
      </c>
      <c r="O90" s="68">
        <v>21632</v>
      </c>
      <c r="P90" s="68">
        <v>21632</v>
      </c>
      <c r="Q90" s="68">
        <v>21632</v>
      </c>
      <c r="R90" s="68">
        <v>19136</v>
      </c>
      <c r="S90" s="68">
        <v>21632</v>
      </c>
      <c r="T90" s="68">
        <v>11735</v>
      </c>
      <c r="U90" s="68">
        <v>14222</v>
      </c>
      <c r="V90" s="68">
        <v>24333</v>
      </c>
      <c r="W90" s="68">
        <v>21744</v>
      </c>
      <c r="X90" s="68">
        <v>11981</v>
      </c>
      <c r="Y90" s="68">
        <v>9984</v>
      </c>
      <c r="Z90" s="68">
        <v>9984</v>
      </c>
      <c r="AA90" s="68">
        <v>14976</v>
      </c>
    </row>
    <row r="91" spans="1:27" x14ac:dyDescent="0.3">
      <c r="A91" s="4" t="s">
        <v>33</v>
      </c>
      <c r="B91" s="3" t="s">
        <v>507</v>
      </c>
      <c r="C91" s="68">
        <v>30714</v>
      </c>
      <c r="D91" s="68">
        <v>30952</v>
      </c>
      <c r="E91" s="69">
        <v>37815</v>
      </c>
      <c r="F91" s="68">
        <v>30397</v>
      </c>
      <c r="G91" s="68">
        <v>31143</v>
      </c>
      <c r="H91" s="68">
        <v>30408</v>
      </c>
      <c r="I91" s="68">
        <v>30571</v>
      </c>
      <c r="J91" s="68">
        <v>30336</v>
      </c>
      <c r="K91" s="68">
        <v>38214</v>
      </c>
      <c r="L91" s="68">
        <v>31039</v>
      </c>
      <c r="M91" s="68">
        <v>23036</v>
      </c>
      <c r="N91" s="68">
        <v>17937</v>
      </c>
      <c r="O91" s="68">
        <v>24672</v>
      </c>
      <c r="P91" s="68">
        <v>21588</v>
      </c>
      <c r="Q91" s="68">
        <v>29812</v>
      </c>
      <c r="R91" s="68">
        <v>19532</v>
      </c>
      <c r="S91" s="68">
        <v>23644</v>
      </c>
      <c r="T91" s="68">
        <v>12500</v>
      </c>
      <c r="U91" s="68">
        <v>15974</v>
      </c>
      <c r="V91" s="69">
        <v>30429</v>
      </c>
      <c r="W91" s="68">
        <v>23810</v>
      </c>
      <c r="X91" s="68">
        <v>13214</v>
      </c>
      <c r="Y91" s="68">
        <v>9252</v>
      </c>
      <c r="Z91" s="68">
        <v>9252</v>
      </c>
      <c r="AA91" s="68">
        <v>9252</v>
      </c>
    </row>
    <row r="92" spans="1:27" x14ac:dyDescent="0.3">
      <c r="A92" s="4" t="s">
        <v>33</v>
      </c>
      <c r="B92" s="3" t="s">
        <v>508</v>
      </c>
      <c r="C92" s="69">
        <v>36735</v>
      </c>
      <c r="D92" s="68">
        <v>27232</v>
      </c>
      <c r="E92" s="68">
        <v>27792</v>
      </c>
      <c r="F92" s="68">
        <v>28673</v>
      </c>
      <c r="G92" s="68">
        <v>28476</v>
      </c>
      <c r="H92" s="68">
        <v>28462</v>
      </c>
      <c r="I92" s="69">
        <v>39000</v>
      </c>
      <c r="J92" s="68">
        <v>28571</v>
      </c>
      <c r="K92" s="68">
        <v>29143</v>
      </c>
      <c r="L92" s="68">
        <v>28810</v>
      </c>
      <c r="M92" s="68">
        <v>21875</v>
      </c>
      <c r="N92" s="68">
        <v>17262</v>
      </c>
      <c r="O92" s="68">
        <v>23816</v>
      </c>
      <c r="P92" s="68">
        <v>21068</v>
      </c>
      <c r="Q92" s="68">
        <v>21068</v>
      </c>
      <c r="R92" s="68">
        <v>19236</v>
      </c>
      <c r="S92" s="68">
        <v>23816</v>
      </c>
      <c r="T92" s="68">
        <v>13238</v>
      </c>
      <c r="U92" s="68">
        <v>16032</v>
      </c>
      <c r="V92" s="68">
        <v>26633</v>
      </c>
      <c r="W92" s="68">
        <v>21048</v>
      </c>
      <c r="X92" s="68">
        <v>13407</v>
      </c>
      <c r="Y92" s="68">
        <v>10992</v>
      </c>
      <c r="Z92" s="68">
        <v>10992</v>
      </c>
      <c r="AA92" s="68">
        <v>10992</v>
      </c>
    </row>
    <row r="93" spans="1:27" x14ac:dyDescent="0.3">
      <c r="A93" s="4" t="s">
        <v>33</v>
      </c>
      <c r="B93" s="3" t="s">
        <v>509</v>
      </c>
      <c r="C93" s="68">
        <v>11100</v>
      </c>
      <c r="D93" s="68">
        <v>11100</v>
      </c>
      <c r="E93" s="68">
        <v>10720</v>
      </c>
      <c r="F93" s="68">
        <v>12175</v>
      </c>
      <c r="G93" s="68">
        <v>11579</v>
      </c>
      <c r="H93" s="69">
        <v>44200</v>
      </c>
      <c r="I93" s="68">
        <v>11778</v>
      </c>
      <c r="J93" s="68">
        <v>11500</v>
      </c>
      <c r="K93" s="68">
        <v>44167</v>
      </c>
      <c r="L93" s="68">
        <v>31681</v>
      </c>
      <c r="M93" s="68">
        <v>4768</v>
      </c>
      <c r="N93" s="68">
        <v>4288</v>
      </c>
      <c r="O93" s="68">
        <v>2744</v>
      </c>
      <c r="P93" s="68">
        <v>2744</v>
      </c>
      <c r="Q93" s="68">
        <v>2744</v>
      </c>
      <c r="R93" s="68">
        <v>2744</v>
      </c>
      <c r="S93" s="68">
        <v>2744</v>
      </c>
      <c r="T93" s="68">
        <v>3524</v>
      </c>
      <c r="U93" s="68">
        <v>3956</v>
      </c>
      <c r="V93" s="68">
        <v>4518</v>
      </c>
      <c r="W93" s="68">
        <v>3939</v>
      </c>
      <c r="X93" s="68">
        <v>4353</v>
      </c>
      <c r="Y93" s="68">
        <v>2744</v>
      </c>
      <c r="Z93" s="68">
        <v>2744</v>
      </c>
      <c r="AA93" s="68">
        <v>2744</v>
      </c>
    </row>
    <row r="94" spans="1:27" x14ac:dyDescent="0.3">
      <c r="A94" s="4" t="s">
        <v>33</v>
      </c>
      <c r="B94" s="3" t="s">
        <v>510</v>
      </c>
      <c r="C94" s="68">
        <v>12556</v>
      </c>
      <c r="D94" s="68">
        <v>12421</v>
      </c>
      <c r="E94" s="68">
        <v>13000</v>
      </c>
      <c r="F94" s="69">
        <v>47222</v>
      </c>
      <c r="G94" s="68">
        <v>12333</v>
      </c>
      <c r="H94" s="68">
        <v>12118</v>
      </c>
      <c r="I94" s="68">
        <v>12625</v>
      </c>
      <c r="J94" s="68">
        <v>12625</v>
      </c>
      <c r="K94" s="68">
        <v>12100</v>
      </c>
      <c r="L94" s="68">
        <v>12471</v>
      </c>
      <c r="M94" s="68">
        <v>4759</v>
      </c>
      <c r="N94" s="68">
        <v>4627</v>
      </c>
      <c r="O94" s="68">
        <v>2888</v>
      </c>
      <c r="P94" s="68">
        <v>2888</v>
      </c>
      <c r="Q94" s="68">
        <v>2888</v>
      </c>
      <c r="R94" s="68">
        <v>2888</v>
      </c>
      <c r="S94" s="68">
        <v>2888</v>
      </c>
      <c r="T94" s="68">
        <v>3975</v>
      </c>
      <c r="U94" s="68">
        <v>3956</v>
      </c>
      <c r="V94" s="68">
        <v>4349</v>
      </c>
      <c r="W94" s="68">
        <v>4092</v>
      </c>
      <c r="X94" s="68">
        <v>4411</v>
      </c>
      <c r="Y94" s="68">
        <v>2888</v>
      </c>
      <c r="Z94" s="68">
        <v>2888</v>
      </c>
      <c r="AA94" s="68">
        <v>2888</v>
      </c>
    </row>
    <row r="95" spans="1:27" x14ac:dyDescent="0.3">
      <c r="A95" s="4" t="s">
        <v>33</v>
      </c>
      <c r="B95" s="3" t="s">
        <v>511</v>
      </c>
      <c r="C95" s="68">
        <v>29744</v>
      </c>
      <c r="D95" s="68">
        <v>29286</v>
      </c>
      <c r="E95" s="68">
        <v>29432</v>
      </c>
      <c r="F95" s="68">
        <v>29535</v>
      </c>
      <c r="G95" s="68">
        <v>29432</v>
      </c>
      <c r="H95" s="68">
        <v>28750</v>
      </c>
      <c r="I95" s="69">
        <v>38064</v>
      </c>
      <c r="J95" s="68">
        <v>29355</v>
      </c>
      <c r="K95" s="68">
        <v>29518</v>
      </c>
      <c r="L95" s="68">
        <v>29074</v>
      </c>
      <c r="M95" s="68">
        <v>22427</v>
      </c>
      <c r="N95" s="68">
        <v>17551</v>
      </c>
      <c r="O95" s="68">
        <v>24336</v>
      </c>
      <c r="P95" s="68">
        <v>21528</v>
      </c>
      <c r="Q95" s="68">
        <v>21528</v>
      </c>
      <c r="R95" s="68">
        <v>24336</v>
      </c>
      <c r="S95" s="68">
        <v>24336</v>
      </c>
      <c r="T95" s="68">
        <v>13204</v>
      </c>
      <c r="U95" s="68">
        <v>15941</v>
      </c>
      <c r="V95" s="69">
        <v>27130</v>
      </c>
      <c r="W95" s="68">
        <v>21416</v>
      </c>
      <c r="X95" s="68">
        <v>13592</v>
      </c>
      <c r="Y95" s="68">
        <v>11232</v>
      </c>
      <c r="Z95" s="68">
        <v>11232</v>
      </c>
      <c r="AA95" s="68">
        <v>11232</v>
      </c>
    </row>
    <row r="96" spans="1:27" x14ac:dyDescent="0.3">
      <c r="A96" s="4" t="s">
        <v>33</v>
      </c>
      <c r="B96" s="3" t="s">
        <v>512</v>
      </c>
      <c r="C96" s="68">
        <v>11667</v>
      </c>
      <c r="D96" s="68">
        <v>12000</v>
      </c>
      <c r="E96" s="69">
        <v>45333</v>
      </c>
      <c r="F96" s="68">
        <v>13808</v>
      </c>
      <c r="G96" s="68">
        <v>11789</v>
      </c>
      <c r="H96" s="68">
        <v>13786</v>
      </c>
      <c r="I96" s="69">
        <v>45053</v>
      </c>
      <c r="J96" s="68">
        <v>11455</v>
      </c>
      <c r="K96" s="68">
        <v>11333</v>
      </c>
      <c r="L96" s="68">
        <v>12000</v>
      </c>
      <c r="M96" s="68">
        <v>5200</v>
      </c>
      <c r="N96" s="68">
        <v>3962</v>
      </c>
      <c r="O96" s="68">
        <v>2776</v>
      </c>
      <c r="P96" s="68">
        <v>2776</v>
      </c>
      <c r="Q96" s="68">
        <v>2776</v>
      </c>
      <c r="R96" s="68">
        <v>2776</v>
      </c>
      <c r="S96" s="68">
        <v>2776</v>
      </c>
      <c r="T96" s="68">
        <v>3880</v>
      </c>
      <c r="U96" s="68">
        <v>3888</v>
      </c>
      <c r="V96" s="68">
        <v>4478</v>
      </c>
      <c r="W96" s="68">
        <v>4412</v>
      </c>
      <c r="X96" s="68">
        <v>3933</v>
      </c>
      <c r="Y96" s="68">
        <v>2776</v>
      </c>
      <c r="Z96" s="68">
        <v>2776</v>
      </c>
      <c r="AA96" s="68">
        <v>2776</v>
      </c>
    </row>
    <row r="97" spans="1:27" x14ac:dyDescent="0.3">
      <c r="A97" s="4" t="s">
        <v>33</v>
      </c>
      <c r="B97" s="3" t="s">
        <v>513</v>
      </c>
      <c r="C97" s="68">
        <v>27364</v>
      </c>
      <c r="D97" s="68">
        <v>27368</v>
      </c>
      <c r="E97" s="68">
        <v>27927</v>
      </c>
      <c r="F97" s="68">
        <v>28511</v>
      </c>
      <c r="G97" s="68">
        <v>28556</v>
      </c>
      <c r="H97" s="68">
        <v>28372</v>
      </c>
      <c r="I97" s="68">
        <v>28273</v>
      </c>
      <c r="J97" s="69">
        <v>37333</v>
      </c>
      <c r="K97" s="68">
        <v>28302</v>
      </c>
      <c r="L97" s="68">
        <v>28556</v>
      </c>
      <c r="M97" s="68">
        <v>22302</v>
      </c>
      <c r="N97" s="68">
        <v>7943</v>
      </c>
      <c r="O97" s="68">
        <v>10608</v>
      </c>
      <c r="P97" s="68">
        <v>21216</v>
      </c>
      <c r="Q97" s="68">
        <v>21216</v>
      </c>
      <c r="R97" s="68">
        <v>25296</v>
      </c>
      <c r="S97" s="68">
        <v>21216</v>
      </c>
      <c r="T97" s="68">
        <v>11393</v>
      </c>
      <c r="U97" s="68">
        <v>13730</v>
      </c>
      <c r="V97" s="68">
        <v>25319</v>
      </c>
      <c r="W97" s="68">
        <v>21066</v>
      </c>
      <c r="X97" s="68">
        <v>11889</v>
      </c>
      <c r="Y97" s="68">
        <v>9792</v>
      </c>
      <c r="Z97" s="68">
        <v>9792</v>
      </c>
      <c r="AA97" s="68">
        <v>9792</v>
      </c>
    </row>
    <row r="98" spans="1:27" x14ac:dyDescent="0.3">
      <c r="A98" s="4" t="s">
        <v>33</v>
      </c>
      <c r="B98" s="3" t="s">
        <v>514</v>
      </c>
      <c r="C98" s="69">
        <v>42640</v>
      </c>
      <c r="D98" s="68">
        <v>10957</v>
      </c>
      <c r="E98" s="68">
        <v>11920</v>
      </c>
      <c r="F98" s="68">
        <v>10957</v>
      </c>
      <c r="G98" s="68">
        <v>10833</v>
      </c>
      <c r="H98" s="68">
        <v>11278</v>
      </c>
      <c r="I98" s="68">
        <v>11733</v>
      </c>
      <c r="J98" s="69">
        <v>42900</v>
      </c>
      <c r="K98" s="68">
        <v>11048</v>
      </c>
      <c r="L98" s="69">
        <v>42900</v>
      </c>
      <c r="M98" s="68">
        <v>4824</v>
      </c>
      <c r="N98" s="68">
        <v>3781</v>
      </c>
      <c r="O98" s="68">
        <v>2648</v>
      </c>
      <c r="P98" s="68">
        <v>2648</v>
      </c>
      <c r="Q98" s="68">
        <v>2648</v>
      </c>
      <c r="R98" s="68">
        <v>34424</v>
      </c>
      <c r="S98" s="68">
        <v>2648</v>
      </c>
      <c r="T98" s="68">
        <v>3484</v>
      </c>
      <c r="U98" s="68">
        <v>4042</v>
      </c>
      <c r="V98" s="68">
        <v>4365</v>
      </c>
      <c r="W98" s="68">
        <v>3800</v>
      </c>
      <c r="X98" s="68">
        <v>4300</v>
      </c>
      <c r="Y98" s="68">
        <v>2648</v>
      </c>
      <c r="Z98" s="68">
        <v>2648</v>
      </c>
      <c r="AA98" s="68">
        <v>2648</v>
      </c>
    </row>
    <row r="99" spans="1:27" x14ac:dyDescent="0.3">
      <c r="A99" s="4" t="s">
        <v>33</v>
      </c>
      <c r="B99" s="3" t="s">
        <v>515</v>
      </c>
      <c r="C99" s="68">
        <v>27727</v>
      </c>
      <c r="D99" s="68">
        <v>27321</v>
      </c>
      <c r="E99" s="68">
        <v>27321</v>
      </c>
      <c r="F99" s="68">
        <v>28617</v>
      </c>
      <c r="G99" s="68">
        <v>28511</v>
      </c>
      <c r="H99" s="69">
        <v>36800</v>
      </c>
      <c r="I99" s="68">
        <v>28396</v>
      </c>
      <c r="J99" s="68">
        <v>29000</v>
      </c>
      <c r="K99" s="68">
        <v>28396</v>
      </c>
      <c r="L99" s="68">
        <v>28636</v>
      </c>
      <c r="M99" s="68">
        <v>21792</v>
      </c>
      <c r="N99" s="68">
        <v>17159</v>
      </c>
      <c r="O99" s="68">
        <v>35568</v>
      </c>
      <c r="P99" s="68">
        <v>20976</v>
      </c>
      <c r="Q99" s="68">
        <v>20976</v>
      </c>
      <c r="R99" s="68">
        <v>19152</v>
      </c>
      <c r="S99" s="68">
        <v>23712</v>
      </c>
      <c r="T99" s="68">
        <v>13026</v>
      </c>
      <c r="U99" s="68">
        <v>15446</v>
      </c>
      <c r="V99" s="69">
        <v>26596</v>
      </c>
      <c r="W99" s="68">
        <v>21429</v>
      </c>
      <c r="X99" s="68">
        <v>13298</v>
      </c>
      <c r="Y99" s="68">
        <v>10944</v>
      </c>
      <c r="Z99" s="68">
        <v>10944</v>
      </c>
      <c r="AA99" s="68">
        <v>10944</v>
      </c>
    </row>
    <row r="100" spans="1:27" x14ac:dyDescent="0.3">
      <c r="A100" s="4" t="s">
        <v>33</v>
      </c>
      <c r="B100" s="3" t="s">
        <v>516</v>
      </c>
      <c r="C100" s="68">
        <v>27708</v>
      </c>
      <c r="D100" s="68">
        <v>27684</v>
      </c>
      <c r="E100" s="68">
        <v>27576</v>
      </c>
      <c r="F100" s="68">
        <v>28812</v>
      </c>
      <c r="G100" s="68">
        <v>28598</v>
      </c>
      <c r="H100" s="68">
        <v>28557</v>
      </c>
      <c r="I100" s="68">
        <v>28654</v>
      </c>
      <c r="J100" s="68">
        <v>28750</v>
      </c>
      <c r="K100" s="69">
        <v>38558</v>
      </c>
      <c r="L100" s="68">
        <v>28584</v>
      </c>
      <c r="M100" s="68">
        <v>22059</v>
      </c>
      <c r="N100" s="68">
        <v>17143</v>
      </c>
      <c r="O100" s="68">
        <v>23920</v>
      </c>
      <c r="P100" s="68">
        <v>21160</v>
      </c>
      <c r="Q100" s="68">
        <v>21160</v>
      </c>
      <c r="R100" s="68">
        <v>19320</v>
      </c>
      <c r="S100" s="68">
        <v>23920</v>
      </c>
      <c r="T100" s="68">
        <v>12970</v>
      </c>
      <c r="U100" s="68">
        <v>15596</v>
      </c>
      <c r="V100" s="69">
        <v>26804</v>
      </c>
      <c r="W100" s="68">
        <v>21143</v>
      </c>
      <c r="X100" s="68">
        <v>13441</v>
      </c>
      <c r="Y100" s="68">
        <v>11040</v>
      </c>
      <c r="Z100" s="68">
        <v>11040</v>
      </c>
      <c r="AA100" s="68">
        <v>11040</v>
      </c>
    </row>
    <row r="101" spans="1:27" x14ac:dyDescent="0.3">
      <c r="A101" s="4" t="s">
        <v>33</v>
      </c>
      <c r="B101" s="3" t="s">
        <v>517</v>
      </c>
      <c r="C101" s="205">
        <v>27636</v>
      </c>
      <c r="D101" s="205">
        <v>27826</v>
      </c>
      <c r="E101" s="205">
        <v>27589</v>
      </c>
      <c r="F101" s="206">
        <v>36759</v>
      </c>
      <c r="G101" s="205">
        <v>28636</v>
      </c>
      <c r="H101" s="205">
        <v>28571</v>
      </c>
      <c r="I101" s="205">
        <v>28776</v>
      </c>
      <c r="J101" s="205">
        <v>28583</v>
      </c>
      <c r="K101" s="205">
        <v>28611</v>
      </c>
      <c r="L101" s="205">
        <v>28636</v>
      </c>
      <c r="M101" s="205">
        <v>27679</v>
      </c>
      <c r="N101" s="205">
        <v>15714</v>
      </c>
      <c r="O101" s="205">
        <v>23188</v>
      </c>
      <c r="P101" s="205">
        <v>19448</v>
      </c>
      <c r="Q101" s="205">
        <v>19448</v>
      </c>
      <c r="R101" s="205">
        <v>17204</v>
      </c>
      <c r="S101" s="205">
        <v>23188</v>
      </c>
      <c r="T101" s="205">
        <v>12404</v>
      </c>
      <c r="U101" s="205">
        <v>15000</v>
      </c>
      <c r="V101" s="205">
        <v>24000</v>
      </c>
      <c r="W101" s="205">
        <v>21739</v>
      </c>
      <c r="X101" s="205">
        <v>12636</v>
      </c>
      <c r="Y101" s="205">
        <v>8976</v>
      </c>
      <c r="Z101" s="205">
        <v>8976</v>
      </c>
      <c r="AA101" s="205">
        <v>8976</v>
      </c>
    </row>
    <row r="104" spans="1:27" x14ac:dyDescent="0.3">
      <c r="A104" s="4" t="s">
        <v>567</v>
      </c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spans="1:27" x14ac:dyDescent="0.3">
      <c r="A105" s="105"/>
      <c r="B105" s="105" t="s">
        <v>43</v>
      </c>
      <c r="C105" s="105" t="s">
        <v>46</v>
      </c>
      <c r="D105" s="105" t="s">
        <v>47</v>
      </c>
      <c r="E105" s="105" t="s">
        <v>49</v>
      </c>
      <c r="F105" s="105" t="s">
        <v>455</v>
      </c>
      <c r="G105" s="105" t="s">
        <v>50</v>
      </c>
      <c r="H105" s="105" t="s">
        <v>51</v>
      </c>
      <c r="I105" s="105" t="s">
        <v>52</v>
      </c>
      <c r="J105" s="105" t="s">
        <v>53</v>
      </c>
      <c r="K105" s="105" t="s">
        <v>55</v>
      </c>
      <c r="L105" s="105" t="s">
        <v>54</v>
      </c>
      <c r="M105" s="105" t="s">
        <v>442</v>
      </c>
      <c r="N105" s="105" t="s">
        <v>443</v>
      </c>
      <c r="O105" s="105" t="s">
        <v>444</v>
      </c>
      <c r="P105" s="105" t="s">
        <v>445</v>
      </c>
      <c r="Q105" s="105" t="s">
        <v>446</v>
      </c>
      <c r="R105" s="105" t="s">
        <v>447</v>
      </c>
      <c r="S105" s="105" t="s">
        <v>448</v>
      </c>
      <c r="T105" s="105" t="s">
        <v>1183</v>
      </c>
      <c r="U105" s="105" t="s">
        <v>1184</v>
      </c>
      <c r="V105" s="105" t="s">
        <v>450</v>
      </c>
      <c r="W105" s="105" t="s">
        <v>451</v>
      </c>
      <c r="X105" s="105" t="s">
        <v>1185</v>
      </c>
      <c r="Y105" s="105" t="s">
        <v>452</v>
      </c>
      <c r="Z105" s="105" t="s">
        <v>453</v>
      </c>
      <c r="AA105" s="105" t="s">
        <v>454</v>
      </c>
    </row>
    <row r="106" spans="1:27" x14ac:dyDescent="0.3">
      <c r="A106" s="104" t="s">
        <v>57</v>
      </c>
      <c r="B106" s="104" t="s">
        <v>419</v>
      </c>
      <c r="C106" s="104" t="str">
        <f t="shared" ref="C106:T106" si="0">IF(RANK(C3,C$3:C$25,0)&lt;11, RANK(C3,C$3:C$25,0),"" )</f>
        <v/>
      </c>
      <c r="D106" s="104" t="str">
        <f t="shared" si="0"/>
        <v/>
      </c>
      <c r="E106" s="104" t="str">
        <f t="shared" si="0"/>
        <v/>
      </c>
      <c r="F106" s="104" t="str">
        <f t="shared" si="0"/>
        <v/>
      </c>
      <c r="G106" s="104" t="str">
        <f t="shared" si="0"/>
        <v/>
      </c>
      <c r="H106" s="104" t="str">
        <f t="shared" si="0"/>
        <v/>
      </c>
      <c r="I106" s="104" t="str">
        <f t="shared" si="0"/>
        <v/>
      </c>
      <c r="J106" s="104" t="str">
        <f t="shared" si="0"/>
        <v/>
      </c>
      <c r="K106" s="104" t="str">
        <f t="shared" si="0"/>
        <v/>
      </c>
      <c r="L106" s="104" t="str">
        <f t="shared" si="0"/>
        <v/>
      </c>
      <c r="M106" s="104" t="str">
        <f t="shared" si="0"/>
        <v/>
      </c>
      <c r="N106" s="104" t="str">
        <f t="shared" si="0"/>
        <v/>
      </c>
      <c r="O106" s="104" t="str">
        <f t="shared" si="0"/>
        <v/>
      </c>
      <c r="P106" s="104" t="str">
        <f t="shared" si="0"/>
        <v/>
      </c>
      <c r="Q106" s="104" t="str">
        <f t="shared" si="0"/>
        <v/>
      </c>
      <c r="R106" s="104" t="str">
        <f t="shared" si="0"/>
        <v/>
      </c>
      <c r="S106" s="104" t="str">
        <f t="shared" si="0"/>
        <v/>
      </c>
      <c r="T106" s="104" t="str">
        <f t="shared" si="0"/>
        <v/>
      </c>
      <c r="U106" s="104" t="str">
        <f t="shared" ref="U106:AA115" si="1">IF(RANK(U3,U$3:U$25,0)&lt;11, RANK(U3,U$3:U$25,0),"" )</f>
        <v/>
      </c>
      <c r="V106" s="104" t="str">
        <f t="shared" si="1"/>
        <v/>
      </c>
      <c r="W106" s="104" t="str">
        <f t="shared" si="1"/>
        <v/>
      </c>
      <c r="X106" s="104" t="str">
        <f t="shared" si="1"/>
        <v/>
      </c>
      <c r="Y106" s="104">
        <f t="shared" si="1"/>
        <v>2</v>
      </c>
      <c r="Z106" s="104">
        <f t="shared" si="1"/>
        <v>1</v>
      </c>
      <c r="AA106" s="104" t="str">
        <f t="shared" si="1"/>
        <v/>
      </c>
    </row>
    <row r="107" spans="1:27" x14ac:dyDescent="0.3">
      <c r="A107" s="104" t="s">
        <v>57</v>
      </c>
      <c r="B107" s="104" t="s">
        <v>421</v>
      </c>
      <c r="C107" s="104" t="str">
        <f t="shared" ref="C107:T107" si="2">IF(RANK(C4,C$3:C$25,0)&lt;11, RANK(C4,C$3:C$25,0),"" )</f>
        <v/>
      </c>
      <c r="D107" s="104">
        <f t="shared" si="2"/>
        <v>3</v>
      </c>
      <c r="E107" s="104">
        <f t="shared" si="2"/>
        <v>9</v>
      </c>
      <c r="F107" s="104">
        <f t="shared" si="2"/>
        <v>8</v>
      </c>
      <c r="G107" s="104">
        <f t="shared" si="2"/>
        <v>4</v>
      </c>
      <c r="H107" s="104">
        <f t="shared" si="2"/>
        <v>8</v>
      </c>
      <c r="I107" s="104">
        <f t="shared" si="2"/>
        <v>4</v>
      </c>
      <c r="J107" s="104">
        <f t="shared" si="2"/>
        <v>9</v>
      </c>
      <c r="K107" s="104">
        <f t="shared" si="2"/>
        <v>7</v>
      </c>
      <c r="L107" s="104">
        <f t="shared" si="2"/>
        <v>9</v>
      </c>
      <c r="M107" s="104">
        <f t="shared" si="2"/>
        <v>4</v>
      </c>
      <c r="N107" s="104" t="str">
        <f t="shared" si="2"/>
        <v/>
      </c>
      <c r="O107" s="104" t="str">
        <f t="shared" si="2"/>
        <v/>
      </c>
      <c r="P107" s="104" t="str">
        <f t="shared" si="2"/>
        <v/>
      </c>
      <c r="Q107" s="104" t="str">
        <f t="shared" si="2"/>
        <v/>
      </c>
      <c r="R107" s="104" t="str">
        <f t="shared" si="2"/>
        <v/>
      </c>
      <c r="S107" s="104" t="str">
        <f t="shared" si="2"/>
        <v/>
      </c>
      <c r="T107" s="104">
        <f t="shared" si="2"/>
        <v>4</v>
      </c>
      <c r="U107" s="104">
        <f t="shared" si="1"/>
        <v>2</v>
      </c>
      <c r="V107" s="104" t="str">
        <f t="shared" si="1"/>
        <v/>
      </c>
      <c r="W107" s="104" t="str">
        <f t="shared" si="1"/>
        <v/>
      </c>
      <c r="X107" s="104">
        <f t="shared" si="1"/>
        <v>3</v>
      </c>
      <c r="Y107" s="104">
        <f t="shared" si="1"/>
        <v>9</v>
      </c>
      <c r="Z107" s="104">
        <f t="shared" si="1"/>
        <v>7</v>
      </c>
      <c r="AA107" s="104">
        <f t="shared" si="1"/>
        <v>9</v>
      </c>
    </row>
    <row r="108" spans="1:27" x14ac:dyDescent="0.3">
      <c r="A108" s="104" t="s">
        <v>57</v>
      </c>
      <c r="B108" s="104" t="s">
        <v>424</v>
      </c>
      <c r="C108" s="104">
        <f t="shared" ref="C108:T108" si="3">IF(RANK(C5,C$3:C$25,0)&lt;11, RANK(C5,C$3:C$25,0),"" )</f>
        <v>6</v>
      </c>
      <c r="D108" s="104">
        <f t="shared" si="3"/>
        <v>1</v>
      </c>
      <c r="E108" s="104">
        <f t="shared" si="3"/>
        <v>1</v>
      </c>
      <c r="F108" s="104" t="str">
        <f t="shared" si="3"/>
        <v/>
      </c>
      <c r="G108" s="104">
        <f t="shared" si="3"/>
        <v>3</v>
      </c>
      <c r="H108" s="104">
        <f t="shared" si="3"/>
        <v>9</v>
      </c>
      <c r="I108" s="104" t="str">
        <f t="shared" si="3"/>
        <v/>
      </c>
      <c r="J108" s="104" t="str">
        <f t="shared" si="3"/>
        <v/>
      </c>
      <c r="K108" s="104" t="str">
        <f t="shared" si="3"/>
        <v/>
      </c>
      <c r="L108" s="104" t="str">
        <f t="shared" si="3"/>
        <v/>
      </c>
      <c r="M108" s="104" t="str">
        <f t="shared" si="3"/>
        <v/>
      </c>
      <c r="N108" s="104">
        <f t="shared" si="3"/>
        <v>1</v>
      </c>
      <c r="O108" s="104">
        <f t="shared" si="3"/>
        <v>5</v>
      </c>
      <c r="P108" s="104" t="str">
        <f t="shared" si="3"/>
        <v/>
      </c>
      <c r="Q108" s="104" t="str">
        <f t="shared" si="3"/>
        <v/>
      </c>
      <c r="R108" s="104" t="str">
        <f t="shared" si="3"/>
        <v/>
      </c>
      <c r="S108" s="104">
        <f t="shared" si="3"/>
        <v>10</v>
      </c>
      <c r="T108" s="104" t="str">
        <f t="shared" si="3"/>
        <v/>
      </c>
      <c r="U108" s="104" t="str">
        <f t="shared" si="1"/>
        <v/>
      </c>
      <c r="V108" s="104">
        <f t="shared" si="1"/>
        <v>7</v>
      </c>
      <c r="W108" s="104">
        <f t="shared" si="1"/>
        <v>4</v>
      </c>
      <c r="X108" s="104">
        <f t="shared" si="1"/>
        <v>9</v>
      </c>
      <c r="Y108" s="104">
        <f t="shared" si="1"/>
        <v>7</v>
      </c>
      <c r="Z108" s="104" t="str">
        <f t="shared" si="1"/>
        <v/>
      </c>
      <c r="AA108" s="104" t="str">
        <f t="shared" si="1"/>
        <v/>
      </c>
    </row>
    <row r="109" spans="1:27" x14ac:dyDescent="0.3">
      <c r="A109" s="104" t="s">
        <v>57</v>
      </c>
      <c r="B109" s="104" t="s">
        <v>439</v>
      </c>
      <c r="C109" s="104" t="str">
        <f t="shared" ref="C109:T109" si="4">IF(RANK(C6,C$3:C$25,0)&lt;11, RANK(C6,C$3:C$25,0),"" )</f>
        <v/>
      </c>
      <c r="D109" s="104" t="str">
        <f t="shared" si="4"/>
        <v/>
      </c>
      <c r="E109" s="104" t="str">
        <f t="shared" si="4"/>
        <v/>
      </c>
      <c r="F109" s="104" t="str">
        <f t="shared" si="4"/>
        <v/>
      </c>
      <c r="G109" s="104" t="str">
        <f t="shared" si="4"/>
        <v/>
      </c>
      <c r="H109" s="104" t="str">
        <f t="shared" si="4"/>
        <v/>
      </c>
      <c r="I109" s="104" t="str">
        <f t="shared" si="4"/>
        <v/>
      </c>
      <c r="J109" s="104" t="str">
        <f t="shared" si="4"/>
        <v/>
      </c>
      <c r="K109" s="104" t="str">
        <f t="shared" si="4"/>
        <v/>
      </c>
      <c r="L109" s="104" t="str">
        <f t="shared" si="4"/>
        <v/>
      </c>
      <c r="M109" s="104">
        <f t="shared" si="4"/>
        <v>1</v>
      </c>
      <c r="N109" s="104" t="str">
        <f t="shared" si="4"/>
        <v/>
      </c>
      <c r="O109" s="104">
        <f t="shared" si="4"/>
        <v>1</v>
      </c>
      <c r="P109" s="104" t="str">
        <f t="shared" si="4"/>
        <v/>
      </c>
      <c r="Q109" s="104" t="str">
        <f t="shared" si="4"/>
        <v/>
      </c>
      <c r="R109" s="104" t="str">
        <f t="shared" si="4"/>
        <v/>
      </c>
      <c r="S109" s="104" t="str">
        <f t="shared" si="4"/>
        <v/>
      </c>
      <c r="T109" s="104" t="str">
        <f t="shared" si="4"/>
        <v/>
      </c>
      <c r="U109" s="104" t="str">
        <f t="shared" si="1"/>
        <v/>
      </c>
      <c r="V109" s="104" t="str">
        <f t="shared" si="1"/>
        <v/>
      </c>
      <c r="W109" s="104" t="str">
        <f t="shared" si="1"/>
        <v/>
      </c>
      <c r="X109" s="104" t="str">
        <f t="shared" si="1"/>
        <v/>
      </c>
      <c r="Y109" s="104" t="str">
        <f t="shared" si="1"/>
        <v/>
      </c>
      <c r="Z109" s="104" t="str">
        <f t="shared" si="1"/>
        <v/>
      </c>
      <c r="AA109" s="104">
        <f t="shared" si="1"/>
        <v>1</v>
      </c>
    </row>
    <row r="110" spans="1:27" x14ac:dyDescent="0.3">
      <c r="A110" s="104" t="s">
        <v>57</v>
      </c>
      <c r="B110" s="104" t="s">
        <v>420</v>
      </c>
      <c r="C110" s="104" t="str">
        <f t="shared" ref="C110:T110" si="5">IF(RANK(C7,C$3:C$25,0)&lt;11, RANK(C7,C$3:C$25,0),"" )</f>
        <v/>
      </c>
      <c r="D110" s="104" t="str">
        <f t="shared" si="5"/>
        <v/>
      </c>
      <c r="E110" s="104">
        <f t="shared" si="5"/>
        <v>10</v>
      </c>
      <c r="F110" s="104">
        <f t="shared" si="5"/>
        <v>2</v>
      </c>
      <c r="G110" s="104" t="str">
        <f t="shared" si="5"/>
        <v/>
      </c>
      <c r="H110" s="104" t="str">
        <f t="shared" si="5"/>
        <v/>
      </c>
      <c r="I110" s="104" t="str">
        <f t="shared" si="5"/>
        <v/>
      </c>
      <c r="J110" s="104" t="str">
        <f t="shared" si="5"/>
        <v/>
      </c>
      <c r="K110" s="104" t="str">
        <f t="shared" si="5"/>
        <v/>
      </c>
      <c r="L110" s="104" t="str">
        <f t="shared" si="5"/>
        <v/>
      </c>
      <c r="M110" s="104" t="str">
        <f t="shared" si="5"/>
        <v/>
      </c>
      <c r="N110" s="104">
        <f t="shared" si="5"/>
        <v>6</v>
      </c>
      <c r="O110" s="104">
        <f t="shared" si="5"/>
        <v>7</v>
      </c>
      <c r="P110" s="104">
        <f t="shared" si="5"/>
        <v>2</v>
      </c>
      <c r="Q110" s="104" t="str">
        <f t="shared" si="5"/>
        <v/>
      </c>
      <c r="R110" s="104" t="str">
        <f t="shared" si="5"/>
        <v/>
      </c>
      <c r="S110" s="104" t="str">
        <f t="shared" si="5"/>
        <v/>
      </c>
      <c r="T110" s="104">
        <f t="shared" si="5"/>
        <v>2</v>
      </c>
      <c r="U110" s="104" t="str">
        <f t="shared" si="1"/>
        <v/>
      </c>
      <c r="V110" s="104">
        <f t="shared" si="1"/>
        <v>4</v>
      </c>
      <c r="W110" s="104" t="str">
        <f t="shared" si="1"/>
        <v/>
      </c>
      <c r="X110" s="104" t="str">
        <f t="shared" si="1"/>
        <v/>
      </c>
      <c r="Y110" s="104" t="str">
        <f t="shared" si="1"/>
        <v/>
      </c>
      <c r="Z110" s="104" t="str">
        <f t="shared" si="1"/>
        <v/>
      </c>
      <c r="AA110" s="104" t="str">
        <f t="shared" si="1"/>
        <v/>
      </c>
    </row>
    <row r="111" spans="1:27" x14ac:dyDescent="0.3">
      <c r="A111" s="104" t="s">
        <v>57</v>
      </c>
      <c r="B111" s="104" t="s">
        <v>428</v>
      </c>
      <c r="C111" s="104">
        <f t="shared" ref="C111:T111" si="6">IF(RANK(C8,C$3:C$25,0)&lt;11, RANK(C8,C$3:C$25,0),"" )</f>
        <v>2</v>
      </c>
      <c r="D111" s="104" t="str">
        <f t="shared" si="6"/>
        <v/>
      </c>
      <c r="E111" s="104" t="str">
        <f t="shared" si="6"/>
        <v/>
      </c>
      <c r="F111" s="104">
        <f t="shared" si="6"/>
        <v>3</v>
      </c>
      <c r="G111" s="104" t="str">
        <f t="shared" si="6"/>
        <v/>
      </c>
      <c r="H111" s="104" t="str">
        <f t="shared" si="6"/>
        <v/>
      </c>
      <c r="I111" s="104">
        <f t="shared" si="6"/>
        <v>8</v>
      </c>
      <c r="J111" s="104" t="str">
        <f t="shared" si="6"/>
        <v/>
      </c>
      <c r="K111" s="104" t="str">
        <f t="shared" si="6"/>
        <v/>
      </c>
      <c r="L111" s="104" t="str">
        <f t="shared" si="6"/>
        <v/>
      </c>
      <c r="M111" s="104" t="str">
        <f t="shared" si="6"/>
        <v/>
      </c>
      <c r="N111" s="104">
        <f t="shared" si="6"/>
        <v>8</v>
      </c>
      <c r="O111" s="104" t="str">
        <f t="shared" si="6"/>
        <v/>
      </c>
      <c r="P111" s="104" t="str">
        <f t="shared" si="6"/>
        <v/>
      </c>
      <c r="Q111" s="104" t="str">
        <f t="shared" si="6"/>
        <v/>
      </c>
      <c r="R111" s="104" t="str">
        <f t="shared" si="6"/>
        <v/>
      </c>
      <c r="S111" s="104" t="str">
        <f t="shared" si="6"/>
        <v/>
      </c>
      <c r="T111" s="104" t="str">
        <f t="shared" si="6"/>
        <v/>
      </c>
      <c r="U111" s="104" t="str">
        <f t="shared" si="1"/>
        <v/>
      </c>
      <c r="V111" s="104">
        <f t="shared" si="1"/>
        <v>5</v>
      </c>
      <c r="W111" s="104" t="str">
        <f t="shared" si="1"/>
        <v/>
      </c>
      <c r="X111" s="104" t="str">
        <f t="shared" si="1"/>
        <v/>
      </c>
      <c r="Y111" s="104">
        <f t="shared" si="1"/>
        <v>4</v>
      </c>
      <c r="Z111" s="104">
        <f t="shared" si="1"/>
        <v>4</v>
      </c>
      <c r="AA111" s="104">
        <f t="shared" si="1"/>
        <v>5</v>
      </c>
    </row>
    <row r="112" spans="1:27" x14ac:dyDescent="0.3">
      <c r="A112" s="104" t="s">
        <v>57</v>
      </c>
      <c r="B112" s="104" t="s">
        <v>438</v>
      </c>
      <c r="C112" s="104" t="str">
        <f t="shared" ref="C112:T112" si="7">IF(RANK(C9,C$3:C$25,0)&lt;11, RANK(C9,C$3:C$25,0),"" )</f>
        <v/>
      </c>
      <c r="D112" s="104" t="str">
        <f t="shared" si="7"/>
        <v/>
      </c>
      <c r="E112" s="104" t="str">
        <f t="shared" si="7"/>
        <v/>
      </c>
      <c r="F112" s="104" t="str">
        <f t="shared" si="7"/>
        <v/>
      </c>
      <c r="G112" s="104" t="str">
        <f t="shared" si="7"/>
        <v/>
      </c>
      <c r="H112" s="104" t="str">
        <f t="shared" si="7"/>
        <v/>
      </c>
      <c r="I112" s="104" t="str">
        <f t="shared" si="7"/>
        <v/>
      </c>
      <c r="J112" s="104" t="str">
        <f t="shared" si="7"/>
        <v/>
      </c>
      <c r="K112" s="104" t="str">
        <f t="shared" si="7"/>
        <v/>
      </c>
      <c r="L112" s="104" t="str">
        <f t="shared" si="7"/>
        <v/>
      </c>
      <c r="M112" s="104" t="str">
        <f t="shared" si="7"/>
        <v/>
      </c>
      <c r="N112" s="104" t="str">
        <f t="shared" si="7"/>
        <v/>
      </c>
      <c r="O112" s="104">
        <f t="shared" si="7"/>
        <v>2</v>
      </c>
      <c r="P112" s="104" t="str">
        <f t="shared" si="7"/>
        <v/>
      </c>
      <c r="Q112" s="104">
        <f t="shared" si="7"/>
        <v>2</v>
      </c>
      <c r="R112" s="104" t="str">
        <f t="shared" si="7"/>
        <v/>
      </c>
      <c r="S112" s="104" t="str">
        <f t="shared" si="7"/>
        <v/>
      </c>
      <c r="T112" s="104" t="str">
        <f t="shared" si="7"/>
        <v/>
      </c>
      <c r="U112" s="104" t="str">
        <f t="shared" si="1"/>
        <v/>
      </c>
      <c r="V112" s="104" t="str">
        <f t="shared" si="1"/>
        <v/>
      </c>
      <c r="W112" s="104" t="str">
        <f t="shared" si="1"/>
        <v/>
      </c>
      <c r="X112" s="104" t="str">
        <f t="shared" si="1"/>
        <v/>
      </c>
      <c r="Y112" s="104" t="str">
        <f t="shared" si="1"/>
        <v/>
      </c>
      <c r="Z112" s="104" t="str">
        <f t="shared" si="1"/>
        <v/>
      </c>
      <c r="AA112" s="104" t="str">
        <f t="shared" si="1"/>
        <v/>
      </c>
    </row>
    <row r="113" spans="1:27" x14ac:dyDescent="0.3">
      <c r="A113" s="104" t="s">
        <v>57</v>
      </c>
      <c r="B113" s="104" t="s">
        <v>441</v>
      </c>
      <c r="C113" s="104" t="str">
        <f t="shared" ref="C113:T113" si="8">IF(RANK(C10,C$3:C$25,0)&lt;11, RANK(C10,C$3:C$25,0),"" )</f>
        <v/>
      </c>
      <c r="D113" s="104">
        <f t="shared" si="8"/>
        <v>10</v>
      </c>
      <c r="E113" s="104" t="str">
        <f t="shared" si="8"/>
        <v/>
      </c>
      <c r="F113" s="104" t="str">
        <f t="shared" si="8"/>
        <v/>
      </c>
      <c r="G113" s="104" t="str">
        <f t="shared" si="8"/>
        <v/>
      </c>
      <c r="H113" s="104">
        <f t="shared" si="8"/>
        <v>3</v>
      </c>
      <c r="I113" s="104" t="str">
        <f t="shared" si="8"/>
        <v/>
      </c>
      <c r="J113" s="104">
        <f t="shared" si="8"/>
        <v>4</v>
      </c>
      <c r="K113" s="104" t="str">
        <f t="shared" si="8"/>
        <v/>
      </c>
      <c r="L113" s="104" t="str">
        <f t="shared" si="8"/>
        <v/>
      </c>
      <c r="M113" s="104" t="str">
        <f t="shared" si="8"/>
        <v/>
      </c>
      <c r="N113" s="104" t="str">
        <f t="shared" si="8"/>
        <v/>
      </c>
      <c r="O113" s="104" t="str">
        <f t="shared" si="8"/>
        <v/>
      </c>
      <c r="P113" s="104">
        <f t="shared" si="8"/>
        <v>3</v>
      </c>
      <c r="Q113" s="104" t="str">
        <f t="shared" si="8"/>
        <v/>
      </c>
      <c r="R113" s="104" t="str">
        <f t="shared" si="8"/>
        <v/>
      </c>
      <c r="S113" s="104" t="str">
        <f t="shared" si="8"/>
        <v/>
      </c>
      <c r="T113" s="104" t="str">
        <f t="shared" si="8"/>
        <v/>
      </c>
      <c r="U113" s="104" t="str">
        <f t="shared" si="1"/>
        <v/>
      </c>
      <c r="V113" s="104" t="str">
        <f t="shared" si="1"/>
        <v/>
      </c>
      <c r="W113" s="104">
        <f t="shared" si="1"/>
        <v>1</v>
      </c>
      <c r="X113" s="104" t="str">
        <f t="shared" si="1"/>
        <v/>
      </c>
      <c r="Y113" s="104">
        <f t="shared" si="1"/>
        <v>6</v>
      </c>
      <c r="Z113" s="104">
        <f t="shared" si="1"/>
        <v>2</v>
      </c>
      <c r="AA113" s="104">
        <f t="shared" si="1"/>
        <v>7</v>
      </c>
    </row>
    <row r="114" spans="1:27" x14ac:dyDescent="0.3">
      <c r="A114" s="104" t="s">
        <v>57</v>
      </c>
      <c r="B114" s="104" t="s">
        <v>422</v>
      </c>
      <c r="C114" s="104" t="str">
        <f t="shared" ref="C114:T114" si="9">IF(RANK(C11,C$3:C$25,0)&lt;11, RANK(C11,C$3:C$25,0),"" )</f>
        <v/>
      </c>
      <c r="D114" s="104" t="str">
        <f t="shared" si="9"/>
        <v/>
      </c>
      <c r="E114" s="104" t="str">
        <f t="shared" si="9"/>
        <v/>
      </c>
      <c r="F114" s="104" t="str">
        <f t="shared" si="9"/>
        <v/>
      </c>
      <c r="G114" s="104">
        <f t="shared" si="9"/>
        <v>1</v>
      </c>
      <c r="H114" s="104" t="str">
        <f t="shared" si="9"/>
        <v/>
      </c>
      <c r="I114" s="104" t="str">
        <f t="shared" si="9"/>
        <v/>
      </c>
      <c r="J114" s="104" t="str">
        <f t="shared" si="9"/>
        <v/>
      </c>
      <c r="K114" s="104">
        <f t="shared" si="9"/>
        <v>5</v>
      </c>
      <c r="L114" s="104">
        <f t="shared" si="9"/>
        <v>6</v>
      </c>
      <c r="M114" s="104">
        <f t="shared" si="9"/>
        <v>6</v>
      </c>
      <c r="N114" s="104" t="str">
        <f t="shared" si="9"/>
        <v/>
      </c>
      <c r="O114" s="104">
        <f t="shared" si="9"/>
        <v>6</v>
      </c>
      <c r="P114" s="104">
        <f t="shared" si="9"/>
        <v>5</v>
      </c>
      <c r="Q114" s="104">
        <f t="shared" si="9"/>
        <v>6</v>
      </c>
      <c r="R114" s="104" t="str">
        <f t="shared" si="9"/>
        <v/>
      </c>
      <c r="S114" s="104">
        <f t="shared" si="9"/>
        <v>2</v>
      </c>
      <c r="T114" s="104">
        <f t="shared" si="9"/>
        <v>6</v>
      </c>
      <c r="U114" s="104">
        <f t="shared" si="1"/>
        <v>7</v>
      </c>
      <c r="V114" s="104">
        <f t="shared" si="1"/>
        <v>8</v>
      </c>
      <c r="W114" s="104" t="str">
        <f t="shared" si="1"/>
        <v/>
      </c>
      <c r="X114" s="104">
        <f t="shared" si="1"/>
        <v>6</v>
      </c>
      <c r="Y114" s="104" t="str">
        <f t="shared" si="1"/>
        <v/>
      </c>
      <c r="Z114" s="104" t="str">
        <f t="shared" si="1"/>
        <v/>
      </c>
      <c r="AA114" s="104">
        <f t="shared" si="1"/>
        <v>2</v>
      </c>
    </row>
    <row r="115" spans="1:27" x14ac:dyDescent="0.3">
      <c r="A115" s="104" t="s">
        <v>57</v>
      </c>
      <c r="B115" s="104" t="s">
        <v>440</v>
      </c>
      <c r="C115" s="104" t="str">
        <f t="shared" ref="C115:T115" si="10">IF(RANK(C12,C$3:C$25,0)&lt;11, RANK(C12,C$3:C$25,0),"" )</f>
        <v/>
      </c>
      <c r="D115" s="104" t="str">
        <f t="shared" si="10"/>
        <v/>
      </c>
      <c r="E115" s="104" t="str">
        <f t="shared" si="10"/>
        <v/>
      </c>
      <c r="F115" s="104" t="str">
        <f t="shared" si="10"/>
        <v/>
      </c>
      <c r="G115" s="104" t="str">
        <f t="shared" si="10"/>
        <v/>
      </c>
      <c r="H115" s="104" t="str">
        <f t="shared" si="10"/>
        <v/>
      </c>
      <c r="I115" s="104" t="str">
        <f t="shared" si="10"/>
        <v/>
      </c>
      <c r="J115" s="104" t="str">
        <f t="shared" si="10"/>
        <v/>
      </c>
      <c r="K115" s="104" t="str">
        <f t="shared" si="10"/>
        <v/>
      </c>
      <c r="L115" s="104" t="str">
        <f t="shared" si="10"/>
        <v/>
      </c>
      <c r="M115" s="104" t="str">
        <f t="shared" si="10"/>
        <v/>
      </c>
      <c r="N115" s="104" t="str">
        <f t="shared" si="10"/>
        <v/>
      </c>
      <c r="O115" s="104" t="str">
        <f t="shared" si="10"/>
        <v/>
      </c>
      <c r="P115" s="104">
        <f t="shared" si="10"/>
        <v>1</v>
      </c>
      <c r="Q115" s="104">
        <f t="shared" si="10"/>
        <v>1</v>
      </c>
      <c r="R115" s="104" t="str">
        <f t="shared" si="10"/>
        <v/>
      </c>
      <c r="S115" s="104" t="str">
        <f t="shared" si="10"/>
        <v/>
      </c>
      <c r="T115" s="104">
        <f t="shared" si="10"/>
        <v>1</v>
      </c>
      <c r="U115" s="104">
        <f t="shared" si="1"/>
        <v>1</v>
      </c>
      <c r="V115" s="104" t="str">
        <f t="shared" si="1"/>
        <v/>
      </c>
      <c r="W115" s="104" t="str">
        <f t="shared" si="1"/>
        <v/>
      </c>
      <c r="X115" s="104">
        <f t="shared" si="1"/>
        <v>1</v>
      </c>
      <c r="Y115" s="104" t="str">
        <f t="shared" si="1"/>
        <v/>
      </c>
      <c r="Z115" s="104" t="str">
        <f t="shared" si="1"/>
        <v/>
      </c>
      <c r="AA115" s="104" t="str">
        <f t="shared" si="1"/>
        <v/>
      </c>
    </row>
    <row r="116" spans="1:27" x14ac:dyDescent="0.3">
      <c r="A116" s="104" t="s">
        <v>57</v>
      </c>
      <c r="B116" s="104" t="s">
        <v>429</v>
      </c>
      <c r="C116" s="104">
        <f t="shared" ref="C116:T116" si="11">IF(RANK(C13,C$3:C$25,0)&lt;11, RANK(C13,C$3:C$25,0),"" )</f>
        <v>1</v>
      </c>
      <c r="D116" s="104" t="str">
        <f t="shared" si="11"/>
        <v/>
      </c>
      <c r="E116" s="104">
        <f t="shared" si="11"/>
        <v>3</v>
      </c>
      <c r="F116" s="104">
        <f t="shared" si="11"/>
        <v>10</v>
      </c>
      <c r="G116" s="104">
        <f t="shared" si="11"/>
        <v>7</v>
      </c>
      <c r="H116" s="104" t="str">
        <f t="shared" si="11"/>
        <v/>
      </c>
      <c r="I116" s="104" t="str">
        <f t="shared" si="11"/>
        <v/>
      </c>
      <c r="J116" s="104" t="str">
        <f t="shared" si="11"/>
        <v/>
      </c>
      <c r="K116" s="104" t="str">
        <f t="shared" si="11"/>
        <v/>
      </c>
      <c r="L116" s="104">
        <f t="shared" si="11"/>
        <v>2</v>
      </c>
      <c r="M116" s="104">
        <f t="shared" si="11"/>
        <v>2</v>
      </c>
      <c r="N116" s="104" t="str">
        <f t="shared" si="11"/>
        <v/>
      </c>
      <c r="O116" s="104" t="str">
        <f t="shared" si="11"/>
        <v/>
      </c>
      <c r="P116" s="104">
        <f t="shared" si="11"/>
        <v>9</v>
      </c>
      <c r="Q116" s="104">
        <f t="shared" si="11"/>
        <v>3</v>
      </c>
      <c r="R116" s="104">
        <f t="shared" si="11"/>
        <v>10</v>
      </c>
      <c r="S116" s="104">
        <f t="shared" si="11"/>
        <v>7</v>
      </c>
      <c r="T116" s="104" t="str">
        <f t="shared" si="11"/>
        <v/>
      </c>
      <c r="U116" s="104" t="str">
        <f t="shared" ref="U116:AA125" si="12">IF(RANK(U13,U$3:U$25,0)&lt;11, RANK(U13,U$3:U$25,0),"" )</f>
        <v/>
      </c>
      <c r="V116" s="104" t="str">
        <f t="shared" si="12"/>
        <v/>
      </c>
      <c r="W116" s="104">
        <f t="shared" si="12"/>
        <v>8</v>
      </c>
      <c r="X116" s="104" t="str">
        <f t="shared" si="12"/>
        <v/>
      </c>
      <c r="Y116" s="104">
        <f t="shared" si="12"/>
        <v>1</v>
      </c>
      <c r="Z116" s="104" t="str">
        <f t="shared" si="12"/>
        <v/>
      </c>
      <c r="AA116" s="104" t="str">
        <f t="shared" si="12"/>
        <v/>
      </c>
    </row>
    <row r="117" spans="1:27" x14ac:dyDescent="0.3">
      <c r="A117" s="104" t="s">
        <v>57</v>
      </c>
      <c r="B117" s="104" t="s">
        <v>425</v>
      </c>
      <c r="C117" s="104" t="str">
        <f t="shared" ref="C117:T117" si="13">IF(RANK(C14,C$3:C$25,0)&lt;11, RANK(C14,C$3:C$25,0),"" )</f>
        <v/>
      </c>
      <c r="D117" s="104" t="str">
        <f t="shared" si="13"/>
        <v/>
      </c>
      <c r="E117" s="104" t="str">
        <f t="shared" si="13"/>
        <v/>
      </c>
      <c r="F117" s="104" t="str">
        <f t="shared" si="13"/>
        <v/>
      </c>
      <c r="G117" s="104" t="str">
        <f t="shared" si="13"/>
        <v/>
      </c>
      <c r="H117" s="104">
        <f t="shared" si="13"/>
        <v>4</v>
      </c>
      <c r="I117" s="104">
        <f t="shared" si="13"/>
        <v>10</v>
      </c>
      <c r="J117" s="104" t="str">
        <f t="shared" si="13"/>
        <v/>
      </c>
      <c r="K117" s="104" t="str">
        <f t="shared" si="13"/>
        <v/>
      </c>
      <c r="L117" s="104">
        <f t="shared" si="13"/>
        <v>3</v>
      </c>
      <c r="M117" s="104">
        <f t="shared" si="13"/>
        <v>10</v>
      </c>
      <c r="N117" s="104">
        <f t="shared" si="13"/>
        <v>5</v>
      </c>
      <c r="O117" s="104" t="str">
        <f t="shared" si="13"/>
        <v/>
      </c>
      <c r="P117" s="104" t="str">
        <f t="shared" si="13"/>
        <v/>
      </c>
      <c r="Q117" s="104">
        <f t="shared" si="13"/>
        <v>10</v>
      </c>
      <c r="R117" s="104">
        <f t="shared" si="13"/>
        <v>2</v>
      </c>
      <c r="S117" s="104">
        <f t="shared" si="13"/>
        <v>9</v>
      </c>
      <c r="T117" s="104" t="str">
        <f t="shared" si="13"/>
        <v/>
      </c>
      <c r="U117" s="104" t="str">
        <f t="shared" si="12"/>
        <v/>
      </c>
      <c r="V117" s="104">
        <f t="shared" si="12"/>
        <v>2</v>
      </c>
      <c r="W117" s="104" t="str">
        <f t="shared" si="12"/>
        <v/>
      </c>
      <c r="X117" s="104" t="str">
        <f t="shared" si="12"/>
        <v/>
      </c>
      <c r="Y117" s="104" t="str">
        <f t="shared" si="12"/>
        <v/>
      </c>
      <c r="Z117" s="104" t="str">
        <f t="shared" si="12"/>
        <v/>
      </c>
      <c r="AA117" s="104" t="str">
        <f t="shared" si="12"/>
        <v/>
      </c>
    </row>
    <row r="118" spans="1:27" x14ac:dyDescent="0.3">
      <c r="A118" s="104" t="s">
        <v>57</v>
      </c>
      <c r="B118" s="104" t="s">
        <v>436</v>
      </c>
      <c r="C118" s="104" t="str">
        <f t="shared" ref="C118:T118" si="14">IF(RANK(C15,C$3:C$25,0)&lt;11, RANK(C15,C$3:C$25,0),"" )</f>
        <v/>
      </c>
      <c r="D118" s="104" t="str">
        <f t="shared" si="14"/>
        <v/>
      </c>
      <c r="E118" s="104">
        <f t="shared" si="14"/>
        <v>7</v>
      </c>
      <c r="F118" s="104" t="str">
        <f t="shared" si="14"/>
        <v/>
      </c>
      <c r="G118" s="104" t="str">
        <f t="shared" si="14"/>
        <v/>
      </c>
      <c r="H118" s="104">
        <f t="shared" si="14"/>
        <v>2</v>
      </c>
      <c r="I118" s="104" t="str">
        <f t="shared" si="14"/>
        <v/>
      </c>
      <c r="J118" s="104" t="str">
        <f t="shared" si="14"/>
        <v/>
      </c>
      <c r="K118" s="104" t="str">
        <f t="shared" si="14"/>
        <v/>
      </c>
      <c r="L118" s="104" t="str">
        <f t="shared" si="14"/>
        <v/>
      </c>
      <c r="M118" s="104">
        <f t="shared" si="14"/>
        <v>9</v>
      </c>
      <c r="N118" s="104">
        <f t="shared" si="14"/>
        <v>10</v>
      </c>
      <c r="O118" s="104" t="str">
        <f t="shared" si="14"/>
        <v/>
      </c>
      <c r="P118" s="104">
        <f t="shared" si="14"/>
        <v>10</v>
      </c>
      <c r="Q118" s="104">
        <f t="shared" si="14"/>
        <v>9</v>
      </c>
      <c r="R118" s="104">
        <f t="shared" si="14"/>
        <v>1</v>
      </c>
      <c r="S118" s="104">
        <f t="shared" si="14"/>
        <v>8</v>
      </c>
      <c r="T118" s="104" t="str">
        <f t="shared" si="14"/>
        <v/>
      </c>
      <c r="U118" s="104">
        <f t="shared" si="12"/>
        <v>9</v>
      </c>
      <c r="V118" s="104" t="str">
        <f t="shared" si="12"/>
        <v/>
      </c>
      <c r="W118" s="104">
        <f t="shared" si="12"/>
        <v>9</v>
      </c>
      <c r="X118" s="104" t="str">
        <f t="shared" si="12"/>
        <v/>
      </c>
      <c r="Y118" s="104" t="str">
        <f t="shared" si="12"/>
        <v/>
      </c>
      <c r="Z118" s="104" t="str">
        <f t="shared" si="12"/>
        <v/>
      </c>
      <c r="AA118" s="104" t="str">
        <f t="shared" si="12"/>
        <v/>
      </c>
    </row>
    <row r="119" spans="1:27" x14ac:dyDescent="0.3">
      <c r="A119" s="104" t="s">
        <v>57</v>
      </c>
      <c r="B119" s="104" t="s">
        <v>430</v>
      </c>
      <c r="C119" s="104" t="str">
        <f t="shared" ref="C119:T119" si="15">IF(RANK(C16,C$3:C$25,0)&lt;11, RANK(C16,C$3:C$25,0),"" )</f>
        <v/>
      </c>
      <c r="D119" s="104" t="str">
        <f t="shared" si="15"/>
        <v/>
      </c>
      <c r="E119" s="104">
        <f t="shared" si="15"/>
        <v>8</v>
      </c>
      <c r="F119" s="104">
        <f t="shared" si="15"/>
        <v>1</v>
      </c>
      <c r="G119" s="104">
        <f t="shared" si="15"/>
        <v>5</v>
      </c>
      <c r="H119" s="104">
        <f t="shared" si="15"/>
        <v>7</v>
      </c>
      <c r="I119" s="104">
        <f t="shared" si="15"/>
        <v>6</v>
      </c>
      <c r="J119" s="104" t="str">
        <f t="shared" si="15"/>
        <v/>
      </c>
      <c r="K119" s="104">
        <f t="shared" si="15"/>
        <v>2</v>
      </c>
      <c r="L119" s="104">
        <f t="shared" si="15"/>
        <v>5</v>
      </c>
      <c r="M119" s="104">
        <f t="shared" si="15"/>
        <v>3</v>
      </c>
      <c r="N119" s="104">
        <f t="shared" si="15"/>
        <v>7</v>
      </c>
      <c r="O119" s="104" t="str">
        <f t="shared" si="15"/>
        <v/>
      </c>
      <c r="P119" s="104" t="str">
        <f t="shared" si="15"/>
        <v/>
      </c>
      <c r="Q119" s="104" t="str">
        <f t="shared" si="15"/>
        <v/>
      </c>
      <c r="R119" s="104" t="str">
        <f t="shared" si="15"/>
        <v/>
      </c>
      <c r="S119" s="104">
        <f t="shared" si="15"/>
        <v>5</v>
      </c>
      <c r="T119" s="104">
        <f t="shared" si="15"/>
        <v>9</v>
      </c>
      <c r="U119" s="104">
        <f t="shared" si="12"/>
        <v>5</v>
      </c>
      <c r="V119" s="104">
        <f t="shared" si="12"/>
        <v>1</v>
      </c>
      <c r="W119" s="104">
        <f t="shared" si="12"/>
        <v>3</v>
      </c>
      <c r="X119" s="104">
        <f t="shared" si="12"/>
        <v>4</v>
      </c>
      <c r="Y119" s="104">
        <f t="shared" si="12"/>
        <v>5</v>
      </c>
      <c r="Z119" s="104">
        <f t="shared" si="12"/>
        <v>5</v>
      </c>
      <c r="AA119" s="104">
        <f t="shared" si="12"/>
        <v>6</v>
      </c>
    </row>
    <row r="120" spans="1:27" x14ac:dyDescent="0.3">
      <c r="A120" s="104" t="s">
        <v>57</v>
      </c>
      <c r="B120" s="104" t="s">
        <v>435</v>
      </c>
      <c r="C120" s="104">
        <f t="shared" ref="C120:T120" si="16">IF(RANK(C17,C$3:C$25,0)&lt;11, RANK(C17,C$3:C$25,0),"" )</f>
        <v>8</v>
      </c>
      <c r="D120" s="104">
        <f t="shared" si="16"/>
        <v>5</v>
      </c>
      <c r="E120" s="104">
        <f t="shared" si="16"/>
        <v>6</v>
      </c>
      <c r="F120" s="104">
        <f t="shared" si="16"/>
        <v>7</v>
      </c>
      <c r="G120" s="104">
        <f t="shared" si="16"/>
        <v>2</v>
      </c>
      <c r="H120" s="104">
        <f t="shared" si="16"/>
        <v>5</v>
      </c>
      <c r="I120" s="104">
        <f t="shared" si="16"/>
        <v>5</v>
      </c>
      <c r="J120" s="104">
        <f t="shared" si="16"/>
        <v>7</v>
      </c>
      <c r="K120" s="104">
        <f t="shared" si="16"/>
        <v>10</v>
      </c>
      <c r="L120" s="104">
        <f t="shared" si="16"/>
        <v>1</v>
      </c>
      <c r="M120" s="104">
        <f t="shared" si="16"/>
        <v>7</v>
      </c>
      <c r="N120" s="104">
        <f t="shared" si="16"/>
        <v>2</v>
      </c>
      <c r="O120" s="104">
        <f t="shared" si="16"/>
        <v>8</v>
      </c>
      <c r="P120" s="104">
        <f t="shared" si="16"/>
        <v>4</v>
      </c>
      <c r="Q120" s="104">
        <f t="shared" si="16"/>
        <v>5</v>
      </c>
      <c r="R120" s="104">
        <f t="shared" si="16"/>
        <v>8</v>
      </c>
      <c r="S120" s="104">
        <f t="shared" si="16"/>
        <v>6</v>
      </c>
      <c r="T120" s="104">
        <f t="shared" si="16"/>
        <v>8</v>
      </c>
      <c r="U120" s="104">
        <f t="shared" si="12"/>
        <v>8</v>
      </c>
      <c r="V120" s="104" t="str">
        <f t="shared" si="12"/>
        <v/>
      </c>
      <c r="W120" s="104" t="str">
        <f t="shared" si="12"/>
        <v/>
      </c>
      <c r="X120" s="104">
        <f t="shared" si="12"/>
        <v>8</v>
      </c>
      <c r="Y120" s="104" t="str">
        <f t="shared" si="12"/>
        <v/>
      </c>
      <c r="Z120" s="104" t="str">
        <f t="shared" si="12"/>
        <v/>
      </c>
      <c r="AA120" s="104" t="str">
        <f t="shared" si="12"/>
        <v/>
      </c>
    </row>
    <row r="121" spans="1:27" x14ac:dyDescent="0.3">
      <c r="A121" s="104" t="s">
        <v>57</v>
      </c>
      <c r="B121" s="104" t="s">
        <v>426</v>
      </c>
      <c r="C121" s="104" t="str">
        <f t="shared" ref="C121:T121" si="17">IF(RANK(C18,C$3:C$25,0)&lt;11, RANK(C18,C$3:C$25,0),"" )</f>
        <v/>
      </c>
      <c r="D121" s="104">
        <f t="shared" si="17"/>
        <v>4</v>
      </c>
      <c r="E121" s="104" t="str">
        <f t="shared" si="17"/>
        <v/>
      </c>
      <c r="F121" s="104">
        <f t="shared" si="17"/>
        <v>6</v>
      </c>
      <c r="G121" s="104" t="str">
        <f t="shared" si="17"/>
        <v/>
      </c>
      <c r="H121" s="104">
        <f t="shared" si="17"/>
        <v>10</v>
      </c>
      <c r="I121" s="104">
        <f t="shared" si="17"/>
        <v>7</v>
      </c>
      <c r="J121" s="104">
        <f t="shared" si="17"/>
        <v>8</v>
      </c>
      <c r="K121" s="104" t="str">
        <f t="shared" si="17"/>
        <v/>
      </c>
      <c r="L121" s="104">
        <f t="shared" si="17"/>
        <v>8</v>
      </c>
      <c r="M121" s="104">
        <f t="shared" si="17"/>
        <v>5</v>
      </c>
      <c r="N121" s="104" t="str">
        <f t="shared" si="17"/>
        <v/>
      </c>
      <c r="O121" s="104">
        <f t="shared" si="17"/>
        <v>4</v>
      </c>
      <c r="P121" s="104">
        <f t="shared" si="17"/>
        <v>6</v>
      </c>
      <c r="Q121" s="104">
        <f t="shared" si="17"/>
        <v>7</v>
      </c>
      <c r="R121" s="104">
        <f t="shared" si="17"/>
        <v>6</v>
      </c>
      <c r="S121" s="104">
        <f t="shared" si="17"/>
        <v>4</v>
      </c>
      <c r="T121" s="104">
        <f t="shared" si="17"/>
        <v>7</v>
      </c>
      <c r="U121" s="104">
        <f t="shared" si="12"/>
        <v>6</v>
      </c>
      <c r="V121" s="104">
        <f t="shared" si="12"/>
        <v>9</v>
      </c>
      <c r="W121" s="104">
        <f t="shared" si="12"/>
        <v>6</v>
      </c>
      <c r="X121" s="104">
        <f t="shared" si="12"/>
        <v>7</v>
      </c>
      <c r="Y121" s="104" t="str">
        <f t="shared" si="12"/>
        <v/>
      </c>
      <c r="Z121" s="104" t="str">
        <f t="shared" si="12"/>
        <v/>
      </c>
      <c r="AA121" s="104" t="str">
        <f t="shared" si="12"/>
        <v/>
      </c>
    </row>
    <row r="122" spans="1:27" x14ac:dyDescent="0.3">
      <c r="A122" s="104" t="s">
        <v>57</v>
      </c>
      <c r="B122" s="104" t="s">
        <v>437</v>
      </c>
      <c r="C122" s="104">
        <f t="shared" ref="C122:T122" si="18">IF(RANK(C19,C$3:C$25,0)&lt;11, RANK(C19,C$3:C$25,0),"" )</f>
        <v>3</v>
      </c>
      <c r="D122" s="104" t="str">
        <f t="shared" si="18"/>
        <v/>
      </c>
      <c r="E122" s="104" t="str">
        <f t="shared" si="18"/>
        <v/>
      </c>
      <c r="F122" s="104">
        <f t="shared" si="18"/>
        <v>9</v>
      </c>
      <c r="G122" s="104" t="str">
        <f t="shared" si="18"/>
        <v/>
      </c>
      <c r="H122" s="104" t="str">
        <f t="shared" si="18"/>
        <v/>
      </c>
      <c r="I122" s="104" t="str">
        <f t="shared" si="18"/>
        <v/>
      </c>
      <c r="J122" s="104">
        <f t="shared" si="18"/>
        <v>5</v>
      </c>
      <c r="K122" s="104">
        <f t="shared" si="18"/>
        <v>4</v>
      </c>
      <c r="L122" s="104">
        <f t="shared" si="18"/>
        <v>4</v>
      </c>
      <c r="M122" s="104" t="str">
        <f t="shared" si="18"/>
        <v/>
      </c>
      <c r="N122" s="104" t="str">
        <f t="shared" si="18"/>
        <v/>
      </c>
      <c r="O122" s="104" t="str">
        <f t="shared" si="18"/>
        <v/>
      </c>
      <c r="P122" s="104">
        <f t="shared" si="18"/>
        <v>7</v>
      </c>
      <c r="Q122" s="104">
        <f t="shared" si="18"/>
        <v>4</v>
      </c>
      <c r="R122" s="104" t="str">
        <f t="shared" si="18"/>
        <v/>
      </c>
      <c r="S122" s="104">
        <f t="shared" si="18"/>
        <v>3</v>
      </c>
      <c r="T122" s="104">
        <f t="shared" si="18"/>
        <v>5</v>
      </c>
      <c r="U122" s="104">
        <f t="shared" si="12"/>
        <v>4</v>
      </c>
      <c r="V122" s="104">
        <f t="shared" si="12"/>
        <v>3</v>
      </c>
      <c r="W122" s="104">
        <f t="shared" si="12"/>
        <v>2</v>
      </c>
      <c r="X122" s="104">
        <f t="shared" si="12"/>
        <v>5</v>
      </c>
      <c r="Y122" s="104" t="str">
        <f t="shared" si="12"/>
        <v/>
      </c>
      <c r="Z122" s="104" t="str">
        <f t="shared" si="12"/>
        <v/>
      </c>
      <c r="AA122" s="104">
        <f t="shared" si="12"/>
        <v>3</v>
      </c>
    </row>
    <row r="123" spans="1:27" x14ac:dyDescent="0.3">
      <c r="A123" s="104" t="s">
        <v>57</v>
      </c>
      <c r="B123" s="104" t="s">
        <v>433</v>
      </c>
      <c r="C123" s="104">
        <f t="shared" ref="C123:T123" si="19">IF(RANK(C20,C$3:C$25,0)&lt;11, RANK(C20,C$3:C$25,0),"" )</f>
        <v>4</v>
      </c>
      <c r="D123" s="104">
        <f t="shared" si="19"/>
        <v>8</v>
      </c>
      <c r="E123" s="104" t="str">
        <f t="shared" si="19"/>
        <v/>
      </c>
      <c r="F123" s="104" t="str">
        <f t="shared" si="19"/>
        <v/>
      </c>
      <c r="G123" s="104" t="str">
        <f t="shared" si="19"/>
        <v/>
      </c>
      <c r="H123" s="104" t="str">
        <f t="shared" si="19"/>
        <v/>
      </c>
      <c r="I123" s="104">
        <f t="shared" si="19"/>
        <v>3</v>
      </c>
      <c r="J123" s="104">
        <f t="shared" si="19"/>
        <v>3</v>
      </c>
      <c r="K123" s="104" t="str">
        <f t="shared" si="19"/>
        <v/>
      </c>
      <c r="L123" s="104" t="str">
        <f t="shared" si="19"/>
        <v/>
      </c>
      <c r="M123" s="104" t="str">
        <f t="shared" si="19"/>
        <v/>
      </c>
      <c r="N123" s="104">
        <f t="shared" si="19"/>
        <v>9</v>
      </c>
      <c r="O123" s="104" t="str">
        <f t="shared" si="19"/>
        <v/>
      </c>
      <c r="P123" s="104" t="str">
        <f t="shared" si="19"/>
        <v/>
      </c>
      <c r="Q123" s="104" t="str">
        <f t="shared" si="19"/>
        <v/>
      </c>
      <c r="R123" s="104">
        <f t="shared" si="19"/>
        <v>7</v>
      </c>
      <c r="S123" s="104" t="str">
        <f t="shared" si="19"/>
        <v/>
      </c>
      <c r="T123" s="104" t="str">
        <f t="shared" si="19"/>
        <v/>
      </c>
      <c r="U123" s="104" t="str">
        <f t="shared" si="12"/>
        <v/>
      </c>
      <c r="V123" s="104">
        <f t="shared" si="12"/>
        <v>6</v>
      </c>
      <c r="W123" s="104">
        <f t="shared" si="12"/>
        <v>7</v>
      </c>
      <c r="X123" s="104" t="str">
        <f t="shared" si="12"/>
        <v/>
      </c>
      <c r="Y123" s="104" t="str">
        <f t="shared" si="12"/>
        <v/>
      </c>
      <c r="Z123" s="104">
        <f t="shared" si="12"/>
        <v>10</v>
      </c>
      <c r="AA123" s="104" t="str">
        <f t="shared" si="12"/>
        <v/>
      </c>
    </row>
    <row r="124" spans="1:27" x14ac:dyDescent="0.3">
      <c r="A124" s="104" t="s">
        <v>57</v>
      </c>
      <c r="B124" s="104" t="s">
        <v>434</v>
      </c>
      <c r="C124" s="104">
        <f t="shared" ref="C124:T124" si="20">IF(RANK(C21,C$3:C$25,0)&lt;11, RANK(C21,C$3:C$25,0),"" )</f>
        <v>5</v>
      </c>
      <c r="D124" s="104">
        <f t="shared" si="20"/>
        <v>2</v>
      </c>
      <c r="E124" s="104">
        <f t="shared" si="20"/>
        <v>5</v>
      </c>
      <c r="F124" s="104">
        <f t="shared" si="20"/>
        <v>5</v>
      </c>
      <c r="G124" s="104">
        <f t="shared" si="20"/>
        <v>6</v>
      </c>
      <c r="H124" s="104">
        <f t="shared" si="20"/>
        <v>6</v>
      </c>
      <c r="I124" s="104">
        <f t="shared" si="20"/>
        <v>1</v>
      </c>
      <c r="J124" s="104">
        <f t="shared" si="20"/>
        <v>6</v>
      </c>
      <c r="K124" s="104">
        <f t="shared" si="20"/>
        <v>6</v>
      </c>
      <c r="L124" s="104">
        <f t="shared" si="20"/>
        <v>7</v>
      </c>
      <c r="M124" s="104" t="str">
        <f t="shared" si="20"/>
        <v/>
      </c>
      <c r="N124" s="104" t="str">
        <f t="shared" si="20"/>
        <v/>
      </c>
      <c r="O124" s="104">
        <f t="shared" si="20"/>
        <v>9</v>
      </c>
      <c r="P124" s="104" t="str">
        <f t="shared" si="20"/>
        <v/>
      </c>
      <c r="Q124" s="104" t="str">
        <f t="shared" si="20"/>
        <v/>
      </c>
      <c r="R124" s="104">
        <f t="shared" si="20"/>
        <v>3</v>
      </c>
      <c r="S124" s="104" t="str">
        <f t="shared" si="20"/>
        <v/>
      </c>
      <c r="T124" s="104" t="str">
        <f t="shared" si="20"/>
        <v/>
      </c>
      <c r="U124" s="104" t="str">
        <f t="shared" si="12"/>
        <v/>
      </c>
      <c r="V124" s="104">
        <f t="shared" si="12"/>
        <v>10</v>
      </c>
      <c r="W124" s="104">
        <f t="shared" si="12"/>
        <v>5</v>
      </c>
      <c r="X124" s="104" t="str">
        <f t="shared" si="12"/>
        <v/>
      </c>
      <c r="Y124" s="104">
        <f t="shared" si="12"/>
        <v>8</v>
      </c>
      <c r="Z124" s="104">
        <f t="shared" si="12"/>
        <v>6</v>
      </c>
      <c r="AA124" s="104">
        <f t="shared" si="12"/>
        <v>8</v>
      </c>
    </row>
    <row r="125" spans="1:27" x14ac:dyDescent="0.3">
      <c r="A125" s="104" t="s">
        <v>57</v>
      </c>
      <c r="B125" s="104" t="s">
        <v>423</v>
      </c>
      <c r="C125" s="104">
        <f t="shared" ref="C125:T125" si="21">IF(RANK(C22,C$3:C$25,0)&lt;11, RANK(C22,C$3:C$25,0),"" )</f>
        <v>7</v>
      </c>
      <c r="D125" s="104">
        <f t="shared" si="21"/>
        <v>7</v>
      </c>
      <c r="E125" s="104" t="str">
        <f t="shared" si="21"/>
        <v/>
      </c>
      <c r="F125" s="104">
        <f t="shared" si="21"/>
        <v>4</v>
      </c>
      <c r="G125" s="104" t="str">
        <f t="shared" si="21"/>
        <v/>
      </c>
      <c r="H125" s="104" t="str">
        <f t="shared" si="21"/>
        <v/>
      </c>
      <c r="I125" s="104" t="str">
        <f t="shared" si="21"/>
        <v/>
      </c>
      <c r="J125" s="104">
        <f t="shared" si="21"/>
        <v>10</v>
      </c>
      <c r="K125" s="104">
        <f t="shared" si="21"/>
        <v>9</v>
      </c>
      <c r="L125" s="104">
        <f t="shared" si="21"/>
        <v>10</v>
      </c>
      <c r="M125" s="104">
        <f t="shared" si="21"/>
        <v>8</v>
      </c>
      <c r="N125" s="104" t="str">
        <f t="shared" si="21"/>
        <v/>
      </c>
      <c r="O125" s="104" t="str">
        <f t="shared" si="21"/>
        <v/>
      </c>
      <c r="P125" s="104">
        <f t="shared" si="21"/>
        <v>8</v>
      </c>
      <c r="Q125" s="104">
        <f t="shared" si="21"/>
        <v>8</v>
      </c>
      <c r="R125" s="104">
        <f t="shared" si="21"/>
        <v>9</v>
      </c>
      <c r="S125" s="104">
        <f t="shared" si="21"/>
        <v>1</v>
      </c>
      <c r="T125" s="104">
        <f t="shared" si="21"/>
        <v>10</v>
      </c>
      <c r="U125" s="104">
        <f t="shared" si="12"/>
        <v>10</v>
      </c>
      <c r="V125" s="104" t="str">
        <f t="shared" si="12"/>
        <v/>
      </c>
      <c r="W125" s="104">
        <f t="shared" si="12"/>
        <v>10</v>
      </c>
      <c r="X125" s="104">
        <f t="shared" si="12"/>
        <v>10</v>
      </c>
      <c r="Y125" s="104" t="str">
        <f t="shared" si="12"/>
        <v/>
      </c>
      <c r="Z125" s="104" t="str">
        <f t="shared" si="12"/>
        <v/>
      </c>
      <c r="AA125" s="104" t="str">
        <f t="shared" si="12"/>
        <v/>
      </c>
    </row>
    <row r="126" spans="1:27" x14ac:dyDescent="0.3">
      <c r="A126" s="104" t="s">
        <v>57</v>
      </c>
      <c r="B126" s="104" t="s">
        <v>431</v>
      </c>
      <c r="C126" s="104" t="str">
        <f t="shared" ref="C126:T126" si="22">IF(RANK(C23,C$3:C$25,0)&lt;11, RANK(C23,C$3:C$25,0),"" )</f>
        <v/>
      </c>
      <c r="D126" s="104" t="str">
        <f t="shared" si="22"/>
        <v/>
      </c>
      <c r="E126" s="104">
        <f t="shared" si="22"/>
        <v>2</v>
      </c>
      <c r="F126" s="104" t="str">
        <f t="shared" si="22"/>
        <v/>
      </c>
      <c r="G126" s="104">
        <f t="shared" si="22"/>
        <v>10</v>
      </c>
      <c r="H126" s="104" t="str">
        <f t="shared" si="22"/>
        <v/>
      </c>
      <c r="I126" s="104">
        <f t="shared" si="22"/>
        <v>2</v>
      </c>
      <c r="J126" s="104">
        <f t="shared" si="22"/>
        <v>2</v>
      </c>
      <c r="K126" s="104">
        <f t="shared" si="22"/>
        <v>3</v>
      </c>
      <c r="L126" s="104" t="str">
        <f t="shared" si="22"/>
        <v/>
      </c>
      <c r="M126" s="104" t="str">
        <f t="shared" si="22"/>
        <v/>
      </c>
      <c r="N126" s="104">
        <f t="shared" si="22"/>
        <v>3</v>
      </c>
      <c r="O126" s="104">
        <f t="shared" si="22"/>
        <v>3</v>
      </c>
      <c r="P126" s="104" t="str">
        <f t="shared" si="22"/>
        <v/>
      </c>
      <c r="Q126" s="104" t="str">
        <f t="shared" si="22"/>
        <v/>
      </c>
      <c r="R126" s="104">
        <f t="shared" si="22"/>
        <v>5</v>
      </c>
      <c r="S126" s="104" t="str">
        <f t="shared" si="22"/>
        <v/>
      </c>
      <c r="T126" s="104" t="str">
        <f t="shared" si="22"/>
        <v/>
      </c>
      <c r="U126" s="104" t="str">
        <f t="shared" ref="U126:AA128" si="23">IF(RANK(U23,U$3:U$25,0)&lt;11, RANK(U23,U$3:U$25,0),"" )</f>
        <v/>
      </c>
      <c r="V126" s="104" t="str">
        <f t="shared" si="23"/>
        <v/>
      </c>
      <c r="W126" s="104" t="str">
        <f t="shared" si="23"/>
        <v/>
      </c>
      <c r="X126" s="104" t="str">
        <f t="shared" si="23"/>
        <v/>
      </c>
      <c r="Y126" s="104" t="str">
        <f t="shared" si="23"/>
        <v/>
      </c>
      <c r="Z126" s="104">
        <f t="shared" si="23"/>
        <v>9</v>
      </c>
      <c r="AA126" s="104" t="str">
        <f t="shared" si="23"/>
        <v/>
      </c>
    </row>
    <row r="127" spans="1:27" x14ac:dyDescent="0.3">
      <c r="A127" s="104" t="s">
        <v>57</v>
      </c>
      <c r="B127" s="104" t="s">
        <v>432</v>
      </c>
      <c r="C127" s="104">
        <f t="shared" ref="C127:T127" si="24">IF(RANK(C24,C$3:C$25,0)&lt;11, RANK(C24,C$3:C$25,0),"" )</f>
        <v>10</v>
      </c>
      <c r="D127" s="104">
        <f t="shared" si="24"/>
        <v>9</v>
      </c>
      <c r="E127" s="104" t="str">
        <f t="shared" si="24"/>
        <v/>
      </c>
      <c r="F127" s="104" t="str">
        <f t="shared" si="24"/>
        <v/>
      </c>
      <c r="G127" s="104">
        <f t="shared" si="24"/>
        <v>9</v>
      </c>
      <c r="H127" s="104" t="str">
        <f t="shared" si="24"/>
        <v/>
      </c>
      <c r="I127" s="104" t="str">
        <f t="shared" si="24"/>
        <v/>
      </c>
      <c r="J127" s="104" t="str">
        <f t="shared" si="24"/>
        <v/>
      </c>
      <c r="K127" s="104">
        <f t="shared" si="24"/>
        <v>1</v>
      </c>
      <c r="L127" s="104" t="str">
        <f t="shared" si="24"/>
        <v/>
      </c>
      <c r="M127" s="104" t="str">
        <f t="shared" si="24"/>
        <v/>
      </c>
      <c r="N127" s="104">
        <f t="shared" si="24"/>
        <v>4</v>
      </c>
      <c r="O127" s="104">
        <f t="shared" si="24"/>
        <v>10</v>
      </c>
      <c r="P127" s="104" t="str">
        <f t="shared" si="24"/>
        <v/>
      </c>
      <c r="Q127" s="104" t="str">
        <f t="shared" si="24"/>
        <v/>
      </c>
      <c r="R127" s="104">
        <f t="shared" si="24"/>
        <v>4</v>
      </c>
      <c r="S127" s="104" t="str">
        <f t="shared" si="24"/>
        <v/>
      </c>
      <c r="T127" s="104" t="str">
        <f t="shared" si="24"/>
        <v/>
      </c>
      <c r="U127" s="104" t="str">
        <f t="shared" si="23"/>
        <v/>
      </c>
      <c r="V127" s="104" t="str">
        <f t="shared" si="23"/>
        <v/>
      </c>
      <c r="W127" s="104" t="str">
        <f t="shared" si="23"/>
        <v/>
      </c>
      <c r="X127" s="104" t="str">
        <f t="shared" si="23"/>
        <v/>
      </c>
      <c r="Y127" s="104">
        <f t="shared" si="23"/>
        <v>10</v>
      </c>
      <c r="Z127" s="104">
        <f t="shared" si="23"/>
        <v>8</v>
      </c>
      <c r="AA127" s="104">
        <f t="shared" si="23"/>
        <v>10</v>
      </c>
    </row>
    <row r="128" spans="1:27" x14ac:dyDescent="0.3">
      <c r="A128" s="104" t="s">
        <v>57</v>
      </c>
      <c r="B128" s="104" t="s">
        <v>427</v>
      </c>
      <c r="C128" s="104">
        <f t="shared" ref="C128:T128" si="25">IF(RANK(C25,C$3:C$25,0)&lt;11, RANK(C25,C$3:C$25,0),"" )</f>
        <v>9</v>
      </c>
      <c r="D128" s="104">
        <f t="shared" si="25"/>
        <v>6</v>
      </c>
      <c r="E128" s="104">
        <f t="shared" si="25"/>
        <v>4</v>
      </c>
      <c r="F128" s="104" t="str">
        <f t="shared" si="25"/>
        <v/>
      </c>
      <c r="G128" s="104">
        <f t="shared" si="25"/>
        <v>8</v>
      </c>
      <c r="H128" s="104">
        <f t="shared" si="25"/>
        <v>1</v>
      </c>
      <c r="I128" s="104">
        <f t="shared" si="25"/>
        <v>9</v>
      </c>
      <c r="J128" s="104">
        <f t="shared" si="25"/>
        <v>1</v>
      </c>
      <c r="K128" s="104">
        <f t="shared" si="25"/>
        <v>8</v>
      </c>
      <c r="L128" s="104" t="str">
        <f t="shared" si="25"/>
        <v/>
      </c>
      <c r="M128" s="104" t="str">
        <f t="shared" si="25"/>
        <v/>
      </c>
      <c r="N128" s="104" t="str">
        <f t="shared" si="25"/>
        <v/>
      </c>
      <c r="O128" s="104" t="str">
        <f t="shared" si="25"/>
        <v/>
      </c>
      <c r="P128" s="104" t="str">
        <f t="shared" si="25"/>
        <v/>
      </c>
      <c r="Q128" s="104" t="str">
        <f t="shared" si="25"/>
        <v/>
      </c>
      <c r="R128" s="104" t="str">
        <f t="shared" si="25"/>
        <v/>
      </c>
      <c r="S128" s="104" t="str">
        <f t="shared" si="25"/>
        <v/>
      </c>
      <c r="T128" s="104">
        <f t="shared" si="25"/>
        <v>3</v>
      </c>
      <c r="U128" s="104">
        <f t="shared" si="23"/>
        <v>3</v>
      </c>
      <c r="V128" s="104" t="str">
        <f t="shared" si="23"/>
        <v/>
      </c>
      <c r="W128" s="104" t="str">
        <f t="shared" si="23"/>
        <v/>
      </c>
      <c r="X128" s="104">
        <f t="shared" si="23"/>
        <v>2</v>
      </c>
      <c r="Y128" s="104">
        <f t="shared" si="23"/>
        <v>3</v>
      </c>
      <c r="Z128" s="104">
        <f t="shared" si="23"/>
        <v>3</v>
      </c>
      <c r="AA128" s="104">
        <f t="shared" si="23"/>
        <v>4</v>
      </c>
    </row>
    <row r="129" spans="1:27" x14ac:dyDescent="0.3">
      <c r="A129" s="103" t="s">
        <v>81</v>
      </c>
      <c r="B129" s="103" t="s">
        <v>457</v>
      </c>
      <c r="C129" s="103">
        <f t="shared" ref="C129:T129" si="26">IF(RANK(C28,C$28:C$50,0)&lt;11, RANK(C28,C$28:C$50,0),"" )</f>
        <v>6</v>
      </c>
      <c r="D129" s="103">
        <f t="shared" si="26"/>
        <v>2</v>
      </c>
      <c r="E129" s="103" t="str">
        <f t="shared" si="26"/>
        <v/>
      </c>
      <c r="F129" s="103">
        <f t="shared" si="26"/>
        <v>9</v>
      </c>
      <c r="G129" s="103">
        <f t="shared" si="26"/>
        <v>1</v>
      </c>
      <c r="H129" s="103">
        <f t="shared" si="26"/>
        <v>10</v>
      </c>
      <c r="I129" s="103" t="str">
        <f t="shared" si="26"/>
        <v/>
      </c>
      <c r="J129" s="103">
        <f t="shared" si="26"/>
        <v>10</v>
      </c>
      <c r="K129" s="103" t="str">
        <f t="shared" si="26"/>
        <v/>
      </c>
      <c r="L129" s="103" t="str">
        <f t="shared" si="26"/>
        <v/>
      </c>
      <c r="M129" s="103" t="str">
        <f t="shared" si="26"/>
        <v/>
      </c>
      <c r="N129" s="103">
        <f t="shared" si="26"/>
        <v>2</v>
      </c>
      <c r="O129" s="103">
        <f t="shared" si="26"/>
        <v>2</v>
      </c>
      <c r="P129" s="103" t="str">
        <f t="shared" si="26"/>
        <v/>
      </c>
      <c r="Q129" s="103" t="str">
        <f t="shared" si="26"/>
        <v/>
      </c>
      <c r="R129" s="103" t="str">
        <f t="shared" si="26"/>
        <v/>
      </c>
      <c r="S129" s="103">
        <f t="shared" si="26"/>
        <v>4</v>
      </c>
      <c r="T129" s="103" t="str">
        <f t="shared" si="26"/>
        <v/>
      </c>
      <c r="U129" s="103" t="str">
        <f t="shared" ref="U129:AA138" si="27">IF(RANK(U28,U$28:U$50,0)&lt;11, RANK(U28,U$28:U$50,0),"" )</f>
        <v/>
      </c>
      <c r="V129" s="103">
        <f t="shared" si="27"/>
        <v>8</v>
      </c>
      <c r="W129" s="103" t="str">
        <f t="shared" si="27"/>
        <v/>
      </c>
      <c r="X129" s="103" t="str">
        <f t="shared" si="27"/>
        <v/>
      </c>
      <c r="Y129" s="103" t="str">
        <f t="shared" si="27"/>
        <v/>
      </c>
      <c r="Z129" s="103" t="str">
        <f t="shared" si="27"/>
        <v/>
      </c>
      <c r="AA129" s="103" t="str">
        <f t="shared" si="27"/>
        <v/>
      </c>
    </row>
    <row r="130" spans="1:27" x14ac:dyDescent="0.3">
      <c r="A130" s="103" t="s">
        <v>81</v>
      </c>
      <c r="B130" s="103" t="s">
        <v>458</v>
      </c>
      <c r="C130" s="103">
        <f t="shared" ref="C130:T130" si="28">IF(RANK(C29,C$28:C$50,0)&lt;11, RANK(C29,C$28:C$50,0),"" )</f>
        <v>10</v>
      </c>
      <c r="D130" s="103">
        <f t="shared" si="28"/>
        <v>9</v>
      </c>
      <c r="E130" s="103" t="str">
        <f t="shared" si="28"/>
        <v/>
      </c>
      <c r="F130" s="103" t="str">
        <f t="shared" si="28"/>
        <v/>
      </c>
      <c r="G130" s="103" t="str">
        <f t="shared" si="28"/>
        <v/>
      </c>
      <c r="H130" s="103" t="str">
        <f t="shared" si="28"/>
        <v/>
      </c>
      <c r="I130" s="103">
        <f t="shared" si="28"/>
        <v>2</v>
      </c>
      <c r="J130" s="103" t="str">
        <f t="shared" si="28"/>
        <v/>
      </c>
      <c r="K130" s="103" t="str">
        <f t="shared" si="28"/>
        <v/>
      </c>
      <c r="L130" s="103" t="str">
        <f t="shared" si="28"/>
        <v/>
      </c>
      <c r="M130" s="103">
        <f t="shared" si="28"/>
        <v>9</v>
      </c>
      <c r="N130" s="103">
        <f t="shared" si="28"/>
        <v>3</v>
      </c>
      <c r="O130" s="103">
        <f t="shared" si="28"/>
        <v>3</v>
      </c>
      <c r="P130" s="103" t="str">
        <f t="shared" si="28"/>
        <v/>
      </c>
      <c r="Q130" s="103" t="str">
        <f t="shared" si="28"/>
        <v/>
      </c>
      <c r="R130" s="103" t="str">
        <f t="shared" si="28"/>
        <v/>
      </c>
      <c r="S130" s="103">
        <f t="shared" si="28"/>
        <v>9</v>
      </c>
      <c r="T130" s="103" t="str">
        <f t="shared" si="28"/>
        <v/>
      </c>
      <c r="U130" s="103" t="str">
        <f t="shared" si="27"/>
        <v/>
      </c>
      <c r="V130" s="103" t="str">
        <f t="shared" si="27"/>
        <v/>
      </c>
      <c r="W130" s="103" t="str">
        <f t="shared" si="27"/>
        <v/>
      </c>
      <c r="X130" s="103" t="str">
        <f t="shared" si="27"/>
        <v/>
      </c>
      <c r="Y130" s="103" t="str">
        <f t="shared" si="27"/>
        <v/>
      </c>
      <c r="Z130" s="103">
        <f t="shared" si="27"/>
        <v>2</v>
      </c>
      <c r="AA130" s="103" t="str">
        <f t="shared" si="27"/>
        <v/>
      </c>
    </row>
    <row r="131" spans="1:27" x14ac:dyDescent="0.3">
      <c r="A131" s="103" t="s">
        <v>81</v>
      </c>
      <c r="B131" s="103" t="s">
        <v>459</v>
      </c>
      <c r="C131" s="103">
        <f t="shared" ref="C131:T131" si="29">IF(RANK(C30,C$28:C$50,0)&lt;11, RANK(C30,C$28:C$50,0),"" )</f>
        <v>1</v>
      </c>
      <c r="D131" s="103">
        <f t="shared" si="29"/>
        <v>3</v>
      </c>
      <c r="E131" s="103" t="str">
        <f t="shared" si="29"/>
        <v/>
      </c>
      <c r="F131" s="103" t="str">
        <f t="shared" si="29"/>
        <v/>
      </c>
      <c r="G131" s="103" t="str">
        <f t="shared" si="29"/>
        <v/>
      </c>
      <c r="H131" s="103" t="str">
        <f t="shared" si="29"/>
        <v/>
      </c>
      <c r="I131" s="103" t="str">
        <f t="shared" si="29"/>
        <v/>
      </c>
      <c r="J131" s="103" t="str">
        <f t="shared" si="29"/>
        <v/>
      </c>
      <c r="K131" s="103" t="str">
        <f t="shared" si="29"/>
        <v/>
      </c>
      <c r="L131" s="103" t="str">
        <f t="shared" si="29"/>
        <v/>
      </c>
      <c r="M131" s="103" t="str">
        <f t="shared" si="29"/>
        <v/>
      </c>
      <c r="N131" s="103">
        <f t="shared" si="29"/>
        <v>5</v>
      </c>
      <c r="O131" s="103">
        <f t="shared" si="29"/>
        <v>4</v>
      </c>
      <c r="P131" s="103" t="str">
        <f t="shared" si="29"/>
        <v/>
      </c>
      <c r="Q131" s="103" t="str">
        <f t="shared" si="29"/>
        <v/>
      </c>
      <c r="R131" s="103" t="str">
        <f t="shared" si="29"/>
        <v/>
      </c>
      <c r="S131" s="103" t="str">
        <f t="shared" si="29"/>
        <v/>
      </c>
      <c r="T131" s="103" t="str">
        <f t="shared" si="29"/>
        <v/>
      </c>
      <c r="U131" s="103" t="str">
        <f t="shared" si="27"/>
        <v/>
      </c>
      <c r="V131" s="103" t="str">
        <f t="shared" si="27"/>
        <v/>
      </c>
      <c r="W131" s="103" t="str">
        <f t="shared" si="27"/>
        <v/>
      </c>
      <c r="X131" s="103" t="str">
        <f t="shared" si="27"/>
        <v/>
      </c>
      <c r="Y131" s="103" t="str">
        <f t="shared" si="27"/>
        <v/>
      </c>
      <c r="Z131" s="103" t="str">
        <f t="shared" si="27"/>
        <v/>
      </c>
      <c r="AA131" s="103">
        <f t="shared" si="27"/>
        <v>1</v>
      </c>
    </row>
    <row r="132" spans="1:27" x14ac:dyDescent="0.3">
      <c r="A132" s="103" t="s">
        <v>81</v>
      </c>
      <c r="B132" s="103" t="s">
        <v>460</v>
      </c>
      <c r="C132" s="103">
        <f t="shared" ref="C132:T132" si="30">IF(RANK(C31,C$28:C$50,0)&lt;11, RANK(C31,C$28:C$50,0),"" )</f>
        <v>5</v>
      </c>
      <c r="D132" s="103">
        <f t="shared" si="30"/>
        <v>6</v>
      </c>
      <c r="E132" s="103" t="str">
        <f t="shared" si="30"/>
        <v/>
      </c>
      <c r="F132" s="103" t="str">
        <f t="shared" si="30"/>
        <v/>
      </c>
      <c r="G132" s="103">
        <f t="shared" si="30"/>
        <v>7</v>
      </c>
      <c r="H132" s="103">
        <f t="shared" si="30"/>
        <v>9</v>
      </c>
      <c r="I132" s="103">
        <f t="shared" si="30"/>
        <v>4</v>
      </c>
      <c r="J132" s="103">
        <f t="shared" si="30"/>
        <v>7</v>
      </c>
      <c r="K132" s="103">
        <f t="shared" si="30"/>
        <v>9</v>
      </c>
      <c r="L132" s="103">
        <f t="shared" si="30"/>
        <v>8</v>
      </c>
      <c r="M132" s="103">
        <f t="shared" si="30"/>
        <v>2</v>
      </c>
      <c r="N132" s="103" t="str">
        <f t="shared" si="30"/>
        <v/>
      </c>
      <c r="O132" s="103">
        <f t="shared" si="30"/>
        <v>9</v>
      </c>
      <c r="P132" s="103" t="str">
        <f t="shared" si="30"/>
        <v/>
      </c>
      <c r="Q132" s="103">
        <f t="shared" si="30"/>
        <v>10</v>
      </c>
      <c r="R132" s="103" t="str">
        <f t="shared" si="30"/>
        <v/>
      </c>
      <c r="S132" s="103">
        <f t="shared" si="30"/>
        <v>3</v>
      </c>
      <c r="T132" s="103">
        <f t="shared" si="30"/>
        <v>10</v>
      </c>
      <c r="U132" s="103" t="str">
        <f t="shared" si="27"/>
        <v/>
      </c>
      <c r="V132" s="103">
        <f t="shared" si="27"/>
        <v>7</v>
      </c>
      <c r="W132" s="103">
        <f t="shared" si="27"/>
        <v>7</v>
      </c>
      <c r="X132" s="103" t="str">
        <f t="shared" si="27"/>
        <v/>
      </c>
      <c r="Y132" s="103">
        <f t="shared" si="27"/>
        <v>3</v>
      </c>
      <c r="Z132" s="103">
        <f t="shared" si="27"/>
        <v>3</v>
      </c>
      <c r="AA132" s="103">
        <f t="shared" si="27"/>
        <v>7</v>
      </c>
    </row>
    <row r="133" spans="1:27" x14ac:dyDescent="0.3">
      <c r="A133" s="103" t="s">
        <v>81</v>
      </c>
      <c r="B133" s="103" t="s">
        <v>461</v>
      </c>
      <c r="C133" s="103">
        <f t="shared" ref="C133:T133" si="31">IF(RANK(C32,C$28:C$50,0)&lt;11, RANK(C32,C$28:C$50,0),"" )</f>
        <v>9</v>
      </c>
      <c r="D133" s="103" t="str">
        <f t="shared" si="31"/>
        <v/>
      </c>
      <c r="E133" s="103" t="str">
        <f t="shared" si="31"/>
        <v/>
      </c>
      <c r="F133" s="103" t="str">
        <f t="shared" si="31"/>
        <v/>
      </c>
      <c r="G133" s="103" t="str">
        <f t="shared" si="31"/>
        <v/>
      </c>
      <c r="H133" s="103" t="str">
        <f t="shared" si="31"/>
        <v/>
      </c>
      <c r="I133" s="103" t="str">
        <f t="shared" si="31"/>
        <v/>
      </c>
      <c r="J133" s="103">
        <f t="shared" si="31"/>
        <v>1</v>
      </c>
      <c r="K133" s="103" t="str">
        <f t="shared" si="31"/>
        <v/>
      </c>
      <c r="L133" s="103">
        <f t="shared" si="31"/>
        <v>3</v>
      </c>
      <c r="M133" s="103">
        <f t="shared" si="31"/>
        <v>1</v>
      </c>
      <c r="N133" s="103" t="str">
        <f t="shared" si="31"/>
        <v/>
      </c>
      <c r="O133" s="103" t="str">
        <f t="shared" si="31"/>
        <v/>
      </c>
      <c r="P133" s="103">
        <f t="shared" si="31"/>
        <v>2</v>
      </c>
      <c r="Q133" s="103" t="str">
        <f t="shared" si="31"/>
        <v/>
      </c>
      <c r="R133" s="103" t="str">
        <f t="shared" si="31"/>
        <v/>
      </c>
      <c r="S133" s="103">
        <f t="shared" si="31"/>
        <v>10</v>
      </c>
      <c r="T133" s="103" t="str">
        <f t="shared" si="31"/>
        <v/>
      </c>
      <c r="U133" s="103" t="str">
        <f t="shared" si="27"/>
        <v/>
      </c>
      <c r="V133" s="103" t="str">
        <f t="shared" si="27"/>
        <v/>
      </c>
      <c r="W133" s="103" t="str">
        <f t="shared" si="27"/>
        <v/>
      </c>
      <c r="X133" s="103" t="str">
        <f t="shared" si="27"/>
        <v/>
      </c>
      <c r="Y133" s="103">
        <f t="shared" si="27"/>
        <v>2</v>
      </c>
      <c r="Z133" s="103" t="str">
        <f t="shared" si="27"/>
        <v/>
      </c>
      <c r="AA133" s="103" t="str">
        <f t="shared" si="27"/>
        <v/>
      </c>
    </row>
    <row r="134" spans="1:27" x14ac:dyDescent="0.3">
      <c r="A134" s="103" t="s">
        <v>81</v>
      </c>
      <c r="B134" s="103" t="s">
        <v>462</v>
      </c>
      <c r="C134" s="103" t="str">
        <f t="shared" ref="C134:T134" si="32">IF(RANK(C33,C$28:C$50,0)&lt;11, RANK(C33,C$28:C$50,0),"" )</f>
        <v/>
      </c>
      <c r="D134" s="103" t="str">
        <f t="shared" si="32"/>
        <v/>
      </c>
      <c r="E134" s="103">
        <f t="shared" si="32"/>
        <v>5</v>
      </c>
      <c r="F134" s="103" t="str">
        <f t="shared" si="32"/>
        <v/>
      </c>
      <c r="G134" s="103">
        <f t="shared" si="32"/>
        <v>2</v>
      </c>
      <c r="H134" s="103" t="str">
        <f t="shared" si="32"/>
        <v/>
      </c>
      <c r="I134" s="103" t="str">
        <f t="shared" si="32"/>
        <v/>
      </c>
      <c r="J134" s="103" t="str">
        <f t="shared" si="32"/>
        <v/>
      </c>
      <c r="K134" s="103" t="str">
        <f t="shared" si="32"/>
        <v/>
      </c>
      <c r="L134" s="103" t="str">
        <f t="shared" si="32"/>
        <v/>
      </c>
      <c r="M134" s="103" t="str">
        <f t="shared" si="32"/>
        <v/>
      </c>
      <c r="N134" s="103" t="str">
        <f t="shared" si="32"/>
        <v/>
      </c>
      <c r="O134" s="103" t="str">
        <f t="shared" si="32"/>
        <v/>
      </c>
      <c r="P134" s="103" t="str">
        <f t="shared" si="32"/>
        <v/>
      </c>
      <c r="Q134" s="103" t="str">
        <f t="shared" si="32"/>
        <v/>
      </c>
      <c r="R134" s="103">
        <f t="shared" si="32"/>
        <v>1</v>
      </c>
      <c r="S134" s="103" t="str">
        <f t="shared" si="32"/>
        <v/>
      </c>
      <c r="T134" s="103" t="str">
        <f t="shared" si="32"/>
        <v/>
      </c>
      <c r="U134" s="103" t="str">
        <f t="shared" si="27"/>
        <v/>
      </c>
      <c r="V134" s="103" t="str">
        <f t="shared" si="27"/>
        <v/>
      </c>
      <c r="W134" s="103" t="str">
        <f t="shared" si="27"/>
        <v/>
      </c>
      <c r="X134" s="103" t="str">
        <f t="shared" si="27"/>
        <v/>
      </c>
      <c r="Y134" s="103" t="str">
        <f t="shared" si="27"/>
        <v/>
      </c>
      <c r="Z134" s="103" t="str">
        <f t="shared" si="27"/>
        <v/>
      </c>
      <c r="AA134" s="103" t="str">
        <f t="shared" si="27"/>
        <v/>
      </c>
    </row>
    <row r="135" spans="1:27" x14ac:dyDescent="0.3">
      <c r="A135" s="103" t="s">
        <v>81</v>
      </c>
      <c r="B135" s="103" t="s">
        <v>463</v>
      </c>
      <c r="C135" s="103" t="str">
        <f t="shared" ref="C135:T135" si="33">IF(RANK(C34,C$28:C$50,0)&lt;11, RANK(C34,C$28:C$50,0),"" )</f>
        <v/>
      </c>
      <c r="D135" s="103">
        <f t="shared" si="33"/>
        <v>10</v>
      </c>
      <c r="E135" s="103" t="str">
        <f t="shared" si="33"/>
        <v/>
      </c>
      <c r="F135" s="103">
        <f t="shared" si="33"/>
        <v>4</v>
      </c>
      <c r="G135" s="103" t="str">
        <f t="shared" si="33"/>
        <v/>
      </c>
      <c r="H135" s="103" t="str">
        <f t="shared" si="33"/>
        <v/>
      </c>
      <c r="I135" s="103" t="str">
        <f t="shared" si="33"/>
        <v/>
      </c>
      <c r="J135" s="103" t="str">
        <f t="shared" si="33"/>
        <v/>
      </c>
      <c r="K135" s="103" t="str">
        <f t="shared" si="33"/>
        <v/>
      </c>
      <c r="L135" s="103" t="str">
        <f t="shared" si="33"/>
        <v/>
      </c>
      <c r="M135" s="103">
        <f t="shared" si="33"/>
        <v>7</v>
      </c>
      <c r="N135" s="103" t="str">
        <f t="shared" si="33"/>
        <v/>
      </c>
      <c r="O135" s="103">
        <f t="shared" si="33"/>
        <v>10</v>
      </c>
      <c r="P135" s="103">
        <f t="shared" si="33"/>
        <v>7</v>
      </c>
      <c r="Q135" s="103">
        <f t="shared" si="33"/>
        <v>2</v>
      </c>
      <c r="R135" s="103">
        <f t="shared" si="33"/>
        <v>5</v>
      </c>
      <c r="S135" s="103" t="str">
        <f t="shared" si="33"/>
        <v/>
      </c>
      <c r="T135" s="103">
        <f t="shared" si="33"/>
        <v>4</v>
      </c>
      <c r="U135" s="103">
        <f t="shared" si="27"/>
        <v>3</v>
      </c>
      <c r="V135" s="103">
        <f t="shared" si="27"/>
        <v>10</v>
      </c>
      <c r="W135" s="103" t="str">
        <f t="shared" si="27"/>
        <v/>
      </c>
      <c r="X135" s="103">
        <f t="shared" si="27"/>
        <v>5</v>
      </c>
      <c r="Y135" s="103" t="str">
        <f t="shared" si="27"/>
        <v/>
      </c>
      <c r="Z135" s="103" t="str">
        <f t="shared" si="27"/>
        <v/>
      </c>
      <c r="AA135" s="103" t="str">
        <f t="shared" si="27"/>
        <v/>
      </c>
    </row>
    <row r="136" spans="1:27" x14ac:dyDescent="0.3">
      <c r="A136" s="103" t="s">
        <v>81</v>
      </c>
      <c r="B136" s="103" t="s">
        <v>92</v>
      </c>
      <c r="C136" s="103" t="str">
        <f t="shared" ref="C136:T136" si="34">IF(RANK(C35,C$28:C$50,0)&lt;11, RANK(C35,C$28:C$50,0),"" )</f>
        <v/>
      </c>
      <c r="D136" s="103" t="str">
        <f t="shared" si="34"/>
        <v/>
      </c>
      <c r="E136" s="103">
        <f t="shared" si="34"/>
        <v>3</v>
      </c>
      <c r="F136" s="103" t="str">
        <f t="shared" si="34"/>
        <v/>
      </c>
      <c r="G136" s="103" t="str">
        <f t="shared" si="34"/>
        <v/>
      </c>
      <c r="H136" s="103" t="str">
        <f t="shared" si="34"/>
        <v/>
      </c>
      <c r="I136" s="103" t="str">
        <f t="shared" si="34"/>
        <v/>
      </c>
      <c r="J136" s="103" t="str">
        <f t="shared" si="34"/>
        <v/>
      </c>
      <c r="K136" s="103" t="str">
        <f t="shared" si="34"/>
        <v/>
      </c>
      <c r="L136" s="103" t="str">
        <f t="shared" si="34"/>
        <v/>
      </c>
      <c r="M136" s="103">
        <f t="shared" si="34"/>
        <v>8</v>
      </c>
      <c r="N136" s="103" t="str">
        <f t="shared" si="34"/>
        <v/>
      </c>
      <c r="O136" s="103">
        <f t="shared" si="34"/>
        <v>6</v>
      </c>
      <c r="P136" s="103" t="str">
        <f t="shared" si="34"/>
        <v/>
      </c>
      <c r="Q136" s="103" t="str">
        <f t="shared" si="34"/>
        <v/>
      </c>
      <c r="R136" s="103">
        <f t="shared" si="34"/>
        <v>2</v>
      </c>
      <c r="S136" s="103">
        <f t="shared" si="34"/>
        <v>7</v>
      </c>
      <c r="T136" s="103">
        <f t="shared" si="34"/>
        <v>6</v>
      </c>
      <c r="U136" s="103">
        <f t="shared" si="27"/>
        <v>7</v>
      </c>
      <c r="V136" s="103" t="str">
        <f t="shared" si="27"/>
        <v/>
      </c>
      <c r="W136" s="103">
        <f t="shared" si="27"/>
        <v>2</v>
      </c>
      <c r="X136" s="103">
        <f t="shared" si="27"/>
        <v>6</v>
      </c>
      <c r="Y136" s="103">
        <f t="shared" si="27"/>
        <v>6</v>
      </c>
      <c r="Z136" s="103">
        <f t="shared" si="27"/>
        <v>6</v>
      </c>
      <c r="AA136" s="103">
        <f t="shared" si="27"/>
        <v>5</v>
      </c>
    </row>
    <row r="137" spans="1:27" x14ac:dyDescent="0.3">
      <c r="A137" s="103" t="s">
        <v>81</v>
      </c>
      <c r="B137" s="103" t="s">
        <v>89</v>
      </c>
      <c r="C137" s="103" t="str">
        <f t="shared" ref="C137:T137" si="35">IF(RANK(C36,C$28:C$50,0)&lt;11, RANK(C36,C$28:C$50,0),"" )</f>
        <v/>
      </c>
      <c r="D137" s="103" t="str">
        <f t="shared" si="35"/>
        <v/>
      </c>
      <c r="E137" s="103" t="str">
        <f t="shared" si="35"/>
        <v/>
      </c>
      <c r="F137" s="103" t="str">
        <f t="shared" si="35"/>
        <v/>
      </c>
      <c r="G137" s="103" t="str">
        <f t="shared" si="35"/>
        <v/>
      </c>
      <c r="H137" s="103" t="str">
        <f t="shared" si="35"/>
        <v/>
      </c>
      <c r="I137" s="103" t="str">
        <f t="shared" si="35"/>
        <v/>
      </c>
      <c r="J137" s="103" t="str">
        <f t="shared" si="35"/>
        <v/>
      </c>
      <c r="K137" s="103" t="str">
        <f t="shared" si="35"/>
        <v/>
      </c>
      <c r="L137" s="103" t="str">
        <f t="shared" si="35"/>
        <v/>
      </c>
      <c r="M137" s="103" t="str">
        <f t="shared" si="35"/>
        <v/>
      </c>
      <c r="N137" s="103">
        <f t="shared" si="35"/>
        <v>1</v>
      </c>
      <c r="O137" s="103">
        <f t="shared" si="35"/>
        <v>1</v>
      </c>
      <c r="P137" s="103" t="str">
        <f t="shared" si="35"/>
        <v/>
      </c>
      <c r="Q137" s="103" t="str">
        <f t="shared" si="35"/>
        <v/>
      </c>
      <c r="R137" s="103" t="str">
        <f t="shared" si="35"/>
        <v/>
      </c>
      <c r="S137" s="103" t="str">
        <f t="shared" si="35"/>
        <v/>
      </c>
      <c r="T137" s="103" t="str">
        <f t="shared" si="35"/>
        <v/>
      </c>
      <c r="U137" s="103" t="str">
        <f t="shared" si="27"/>
        <v/>
      </c>
      <c r="V137" s="103">
        <f t="shared" si="27"/>
        <v>1</v>
      </c>
      <c r="W137" s="103" t="str">
        <f t="shared" si="27"/>
        <v/>
      </c>
      <c r="X137" s="103" t="str">
        <f t="shared" si="27"/>
        <v/>
      </c>
      <c r="Y137" s="103">
        <f t="shared" si="27"/>
        <v>4</v>
      </c>
      <c r="Z137" s="103">
        <f t="shared" si="27"/>
        <v>4</v>
      </c>
      <c r="AA137" s="103">
        <f t="shared" si="27"/>
        <v>2</v>
      </c>
    </row>
    <row r="138" spans="1:27" x14ac:dyDescent="0.3">
      <c r="A138" s="103" t="s">
        <v>81</v>
      </c>
      <c r="B138" s="103" t="s">
        <v>464</v>
      </c>
      <c r="C138" s="103" t="str">
        <f t="shared" ref="C138:T138" si="36">IF(RANK(C37,C$28:C$50,0)&lt;11, RANK(C37,C$28:C$50,0),"" )</f>
        <v/>
      </c>
      <c r="D138" s="103" t="str">
        <f t="shared" si="36"/>
        <v/>
      </c>
      <c r="E138" s="103">
        <f t="shared" si="36"/>
        <v>4</v>
      </c>
      <c r="F138" s="103" t="str">
        <f t="shared" si="36"/>
        <v/>
      </c>
      <c r="G138" s="103">
        <f t="shared" si="36"/>
        <v>9</v>
      </c>
      <c r="H138" s="103" t="str">
        <f t="shared" si="36"/>
        <v/>
      </c>
      <c r="I138" s="103">
        <f t="shared" si="36"/>
        <v>3</v>
      </c>
      <c r="J138" s="103">
        <f t="shared" si="36"/>
        <v>8</v>
      </c>
      <c r="K138" s="103">
        <f t="shared" si="36"/>
        <v>5</v>
      </c>
      <c r="L138" s="103" t="str">
        <f t="shared" si="36"/>
        <v/>
      </c>
      <c r="M138" s="103" t="str">
        <f t="shared" si="36"/>
        <v/>
      </c>
      <c r="N138" s="103" t="str">
        <f t="shared" si="36"/>
        <v/>
      </c>
      <c r="O138" s="103" t="str">
        <f t="shared" si="36"/>
        <v/>
      </c>
      <c r="P138" s="103" t="str">
        <f t="shared" si="36"/>
        <v/>
      </c>
      <c r="Q138" s="103" t="str">
        <f t="shared" si="36"/>
        <v/>
      </c>
      <c r="R138" s="103" t="str">
        <f t="shared" si="36"/>
        <v/>
      </c>
      <c r="S138" s="103" t="str">
        <f t="shared" si="36"/>
        <v/>
      </c>
      <c r="T138" s="103">
        <f t="shared" si="36"/>
        <v>9</v>
      </c>
      <c r="U138" s="103">
        <f t="shared" si="27"/>
        <v>9</v>
      </c>
      <c r="V138" s="103">
        <f t="shared" si="27"/>
        <v>6</v>
      </c>
      <c r="W138" s="103">
        <f t="shared" si="27"/>
        <v>9</v>
      </c>
      <c r="X138" s="103">
        <f t="shared" si="27"/>
        <v>10</v>
      </c>
      <c r="Y138" s="103">
        <f t="shared" si="27"/>
        <v>9</v>
      </c>
      <c r="Z138" s="103">
        <f t="shared" si="27"/>
        <v>9</v>
      </c>
      <c r="AA138" s="103">
        <f t="shared" si="27"/>
        <v>9</v>
      </c>
    </row>
    <row r="139" spans="1:27" x14ac:dyDescent="0.3">
      <c r="A139" s="103" t="s">
        <v>81</v>
      </c>
      <c r="B139" s="103" t="s">
        <v>77</v>
      </c>
      <c r="C139" s="103" t="str">
        <f t="shared" ref="C139:T139" si="37">IF(RANK(C38,C$28:C$50,0)&lt;11, RANK(C38,C$28:C$50,0),"" )</f>
        <v/>
      </c>
      <c r="D139" s="103" t="str">
        <f t="shared" si="37"/>
        <v/>
      </c>
      <c r="E139" s="103">
        <f t="shared" si="37"/>
        <v>10</v>
      </c>
      <c r="F139" s="103" t="str">
        <f t="shared" si="37"/>
        <v/>
      </c>
      <c r="G139" s="103">
        <f t="shared" si="37"/>
        <v>8</v>
      </c>
      <c r="H139" s="103">
        <f t="shared" si="37"/>
        <v>5</v>
      </c>
      <c r="I139" s="103" t="str">
        <f t="shared" si="37"/>
        <v/>
      </c>
      <c r="J139" s="103" t="str">
        <f t="shared" si="37"/>
        <v/>
      </c>
      <c r="K139" s="103">
        <f t="shared" si="37"/>
        <v>4</v>
      </c>
      <c r="L139" s="103" t="str">
        <f t="shared" si="37"/>
        <v/>
      </c>
      <c r="M139" s="103">
        <f t="shared" si="37"/>
        <v>10</v>
      </c>
      <c r="N139" s="103" t="str">
        <f t="shared" si="37"/>
        <v/>
      </c>
      <c r="O139" s="103">
        <f t="shared" si="37"/>
        <v>7</v>
      </c>
      <c r="P139" s="103" t="str">
        <f t="shared" si="37"/>
        <v/>
      </c>
      <c r="Q139" s="103">
        <f t="shared" si="37"/>
        <v>8</v>
      </c>
      <c r="R139" s="103" t="str">
        <f t="shared" si="37"/>
        <v/>
      </c>
      <c r="S139" s="103" t="str">
        <f t="shared" si="37"/>
        <v/>
      </c>
      <c r="T139" s="103">
        <f t="shared" si="37"/>
        <v>8</v>
      </c>
      <c r="U139" s="103">
        <f t="shared" ref="U139:AA148" si="38">IF(RANK(U38,U$28:U$50,0)&lt;11, RANK(U38,U$28:U$50,0),"" )</f>
        <v>8</v>
      </c>
      <c r="V139" s="103">
        <f t="shared" si="38"/>
        <v>2</v>
      </c>
      <c r="W139" s="103">
        <f t="shared" si="38"/>
        <v>3</v>
      </c>
      <c r="X139" s="103">
        <f t="shared" si="38"/>
        <v>7</v>
      </c>
      <c r="Y139" s="103">
        <f t="shared" si="38"/>
        <v>7</v>
      </c>
      <c r="Z139" s="103">
        <f t="shared" si="38"/>
        <v>7</v>
      </c>
      <c r="AA139" s="103">
        <f t="shared" si="38"/>
        <v>6</v>
      </c>
    </row>
    <row r="140" spans="1:27" x14ac:dyDescent="0.3">
      <c r="A140" s="103" t="s">
        <v>81</v>
      </c>
      <c r="B140" s="103" t="s">
        <v>465</v>
      </c>
      <c r="C140" s="103">
        <f t="shared" ref="C140:T140" si="39">IF(RANK(C39,C$28:C$50,0)&lt;11, RANK(C39,C$28:C$50,0),"" )</f>
        <v>8</v>
      </c>
      <c r="D140" s="103">
        <f t="shared" si="39"/>
        <v>7</v>
      </c>
      <c r="E140" s="103">
        <f t="shared" si="39"/>
        <v>2</v>
      </c>
      <c r="F140" s="103">
        <f t="shared" si="39"/>
        <v>2</v>
      </c>
      <c r="G140" s="103">
        <f t="shared" si="39"/>
        <v>6</v>
      </c>
      <c r="H140" s="103">
        <f t="shared" si="39"/>
        <v>8</v>
      </c>
      <c r="I140" s="103">
        <f t="shared" si="39"/>
        <v>10</v>
      </c>
      <c r="J140" s="103">
        <f t="shared" si="39"/>
        <v>6</v>
      </c>
      <c r="K140" s="103">
        <f t="shared" si="39"/>
        <v>8</v>
      </c>
      <c r="L140" s="103">
        <f t="shared" si="39"/>
        <v>6</v>
      </c>
      <c r="M140" s="103">
        <f t="shared" si="39"/>
        <v>5</v>
      </c>
      <c r="N140" s="103">
        <f t="shared" si="39"/>
        <v>8</v>
      </c>
      <c r="O140" s="103" t="str">
        <f t="shared" si="39"/>
        <v/>
      </c>
      <c r="P140" s="103">
        <f t="shared" si="39"/>
        <v>8</v>
      </c>
      <c r="Q140" s="103">
        <f t="shared" si="39"/>
        <v>6</v>
      </c>
      <c r="R140" s="103">
        <f t="shared" si="39"/>
        <v>9</v>
      </c>
      <c r="S140" s="103" t="str">
        <f t="shared" si="39"/>
        <v/>
      </c>
      <c r="T140" s="103">
        <f t="shared" si="39"/>
        <v>5</v>
      </c>
      <c r="U140" s="103">
        <f t="shared" si="38"/>
        <v>5</v>
      </c>
      <c r="V140" s="103">
        <f t="shared" si="38"/>
        <v>5</v>
      </c>
      <c r="W140" s="103">
        <f t="shared" si="38"/>
        <v>5</v>
      </c>
      <c r="X140" s="103">
        <f t="shared" si="38"/>
        <v>3</v>
      </c>
      <c r="Y140" s="103" t="str">
        <f t="shared" si="38"/>
        <v/>
      </c>
      <c r="Z140" s="103" t="str">
        <f t="shared" si="38"/>
        <v/>
      </c>
      <c r="AA140" s="103" t="str">
        <f t="shared" si="38"/>
        <v/>
      </c>
    </row>
    <row r="141" spans="1:27" x14ac:dyDescent="0.3">
      <c r="A141" s="103" t="s">
        <v>81</v>
      </c>
      <c r="B141" s="103" t="s">
        <v>466</v>
      </c>
      <c r="C141" s="103">
        <f t="shared" ref="C141:T141" si="40">IF(RANK(C40,C$28:C$50,0)&lt;11, RANK(C40,C$28:C$50,0),"" )</f>
        <v>7</v>
      </c>
      <c r="D141" s="103">
        <f t="shared" si="40"/>
        <v>1</v>
      </c>
      <c r="E141" s="103">
        <f t="shared" si="40"/>
        <v>7</v>
      </c>
      <c r="F141" s="103">
        <f t="shared" si="40"/>
        <v>6</v>
      </c>
      <c r="G141" s="103">
        <f t="shared" si="40"/>
        <v>3</v>
      </c>
      <c r="H141" s="103">
        <f t="shared" si="40"/>
        <v>3</v>
      </c>
      <c r="I141" s="103">
        <f t="shared" si="40"/>
        <v>6</v>
      </c>
      <c r="J141" s="103">
        <f t="shared" si="40"/>
        <v>4</v>
      </c>
      <c r="K141" s="103">
        <f t="shared" si="40"/>
        <v>7</v>
      </c>
      <c r="L141" s="103">
        <f t="shared" si="40"/>
        <v>5</v>
      </c>
      <c r="M141" s="103">
        <f t="shared" si="40"/>
        <v>4</v>
      </c>
      <c r="N141" s="103">
        <f t="shared" si="40"/>
        <v>9</v>
      </c>
      <c r="O141" s="103" t="str">
        <f t="shared" si="40"/>
        <v/>
      </c>
      <c r="P141" s="103">
        <f t="shared" si="40"/>
        <v>5</v>
      </c>
      <c r="Q141" s="103">
        <f t="shared" si="40"/>
        <v>1</v>
      </c>
      <c r="R141" s="103" t="str">
        <f t="shared" si="40"/>
        <v/>
      </c>
      <c r="S141" s="103">
        <f t="shared" si="40"/>
        <v>5</v>
      </c>
      <c r="T141" s="103" t="str">
        <f t="shared" si="40"/>
        <v/>
      </c>
      <c r="U141" s="103" t="str">
        <f t="shared" si="38"/>
        <v/>
      </c>
      <c r="V141" s="103" t="str">
        <f t="shared" si="38"/>
        <v/>
      </c>
      <c r="W141" s="103" t="str">
        <f t="shared" si="38"/>
        <v/>
      </c>
      <c r="X141" s="103" t="str">
        <f t="shared" si="38"/>
        <v/>
      </c>
      <c r="Y141" s="103" t="str">
        <f t="shared" si="38"/>
        <v/>
      </c>
      <c r="Z141" s="103" t="str">
        <f t="shared" si="38"/>
        <v/>
      </c>
      <c r="AA141" s="103" t="str">
        <f t="shared" si="38"/>
        <v/>
      </c>
    </row>
    <row r="142" spans="1:27" x14ac:dyDescent="0.3">
      <c r="A142" s="103" t="s">
        <v>81</v>
      </c>
      <c r="B142" s="103" t="s">
        <v>467</v>
      </c>
      <c r="C142" s="103">
        <f t="shared" ref="C142:T142" si="41">IF(RANK(C41,C$28:C$50,0)&lt;11, RANK(C41,C$28:C$50,0),"" )</f>
        <v>2</v>
      </c>
      <c r="D142" s="103" t="str">
        <f t="shared" si="41"/>
        <v/>
      </c>
      <c r="E142" s="103">
        <f t="shared" si="41"/>
        <v>9</v>
      </c>
      <c r="F142" s="103">
        <f t="shared" si="41"/>
        <v>10</v>
      </c>
      <c r="G142" s="103">
        <f t="shared" si="41"/>
        <v>10</v>
      </c>
      <c r="H142" s="103" t="str">
        <f t="shared" si="41"/>
        <v/>
      </c>
      <c r="I142" s="103">
        <f t="shared" si="41"/>
        <v>9</v>
      </c>
      <c r="J142" s="103">
        <f t="shared" si="41"/>
        <v>9</v>
      </c>
      <c r="K142" s="103">
        <f t="shared" si="41"/>
        <v>10</v>
      </c>
      <c r="L142" s="103">
        <f t="shared" si="41"/>
        <v>9</v>
      </c>
      <c r="M142" s="103" t="str">
        <f t="shared" si="41"/>
        <v/>
      </c>
      <c r="N142" s="103" t="str">
        <f t="shared" si="41"/>
        <v/>
      </c>
      <c r="O142" s="103">
        <f t="shared" si="41"/>
        <v>8</v>
      </c>
      <c r="P142" s="103">
        <f t="shared" si="41"/>
        <v>6</v>
      </c>
      <c r="Q142" s="103" t="str">
        <f t="shared" si="41"/>
        <v/>
      </c>
      <c r="R142" s="103">
        <f t="shared" si="41"/>
        <v>4</v>
      </c>
      <c r="S142" s="103" t="str">
        <f t="shared" si="41"/>
        <v/>
      </c>
      <c r="T142" s="103">
        <f t="shared" si="41"/>
        <v>1</v>
      </c>
      <c r="U142" s="103">
        <f t="shared" si="38"/>
        <v>1</v>
      </c>
      <c r="V142" s="103" t="str">
        <f t="shared" si="38"/>
        <v/>
      </c>
      <c r="W142" s="103">
        <f t="shared" si="38"/>
        <v>1</v>
      </c>
      <c r="X142" s="103">
        <f t="shared" si="38"/>
        <v>1</v>
      </c>
      <c r="Y142" s="103">
        <f t="shared" si="38"/>
        <v>10</v>
      </c>
      <c r="Z142" s="103">
        <f t="shared" si="38"/>
        <v>10</v>
      </c>
      <c r="AA142" s="103">
        <f t="shared" si="38"/>
        <v>10</v>
      </c>
    </row>
    <row r="143" spans="1:27" x14ac:dyDescent="0.3">
      <c r="A143" s="103" t="s">
        <v>81</v>
      </c>
      <c r="B143" s="103" t="s">
        <v>468</v>
      </c>
      <c r="C143" s="103">
        <f t="shared" ref="C143:T143" si="42">IF(RANK(C42,C$28:C$50,0)&lt;11, RANK(C42,C$28:C$50,0),"" )</f>
        <v>4</v>
      </c>
      <c r="D143" s="103">
        <f t="shared" si="42"/>
        <v>5</v>
      </c>
      <c r="E143" s="103">
        <f t="shared" si="42"/>
        <v>6</v>
      </c>
      <c r="F143" s="103">
        <f t="shared" si="42"/>
        <v>7</v>
      </c>
      <c r="G143" s="103">
        <f t="shared" si="42"/>
        <v>4</v>
      </c>
      <c r="H143" s="103">
        <f t="shared" si="42"/>
        <v>6</v>
      </c>
      <c r="I143" s="103">
        <f t="shared" si="42"/>
        <v>7</v>
      </c>
      <c r="J143" s="103">
        <f t="shared" si="42"/>
        <v>3</v>
      </c>
      <c r="K143" s="103">
        <f t="shared" si="42"/>
        <v>6</v>
      </c>
      <c r="L143" s="103">
        <f t="shared" si="42"/>
        <v>4</v>
      </c>
      <c r="M143" s="103">
        <f t="shared" si="42"/>
        <v>6</v>
      </c>
      <c r="N143" s="103">
        <f t="shared" si="42"/>
        <v>6</v>
      </c>
      <c r="O143" s="103">
        <f t="shared" si="42"/>
        <v>5</v>
      </c>
      <c r="P143" s="103">
        <f t="shared" si="42"/>
        <v>1</v>
      </c>
      <c r="Q143" s="103">
        <f t="shared" si="42"/>
        <v>4</v>
      </c>
      <c r="R143" s="103">
        <f t="shared" si="42"/>
        <v>3</v>
      </c>
      <c r="S143" s="103">
        <f t="shared" si="42"/>
        <v>8</v>
      </c>
      <c r="T143" s="103">
        <f t="shared" si="42"/>
        <v>2</v>
      </c>
      <c r="U143" s="103">
        <f t="shared" si="38"/>
        <v>2</v>
      </c>
      <c r="V143" s="103">
        <f t="shared" si="38"/>
        <v>4</v>
      </c>
      <c r="W143" s="103">
        <f t="shared" si="38"/>
        <v>4</v>
      </c>
      <c r="X143" s="103">
        <f t="shared" si="38"/>
        <v>2</v>
      </c>
      <c r="Y143" s="103">
        <f t="shared" si="38"/>
        <v>1</v>
      </c>
      <c r="Z143" s="103">
        <f t="shared" si="38"/>
        <v>1</v>
      </c>
      <c r="AA143" s="103">
        <f t="shared" si="38"/>
        <v>3</v>
      </c>
    </row>
    <row r="144" spans="1:27" x14ac:dyDescent="0.3">
      <c r="A144" s="103" t="s">
        <v>81</v>
      </c>
      <c r="B144" s="103" t="s">
        <v>469</v>
      </c>
      <c r="C144" s="103">
        <f t="shared" ref="C144:T144" si="43">IF(RANK(C43,C$28:C$50,0)&lt;11, RANK(C43,C$28:C$50,0),"" )</f>
        <v>3</v>
      </c>
      <c r="D144" s="103">
        <f t="shared" si="43"/>
        <v>8</v>
      </c>
      <c r="E144" s="103">
        <f t="shared" si="43"/>
        <v>8</v>
      </c>
      <c r="F144" s="103">
        <f t="shared" si="43"/>
        <v>8</v>
      </c>
      <c r="G144" s="103">
        <f t="shared" si="43"/>
        <v>5</v>
      </c>
      <c r="H144" s="103">
        <f t="shared" si="43"/>
        <v>7</v>
      </c>
      <c r="I144" s="103">
        <f t="shared" si="43"/>
        <v>8</v>
      </c>
      <c r="J144" s="103">
        <f t="shared" si="43"/>
        <v>5</v>
      </c>
      <c r="K144" s="103">
        <f t="shared" si="43"/>
        <v>3</v>
      </c>
      <c r="L144" s="103">
        <f t="shared" si="43"/>
        <v>7</v>
      </c>
      <c r="M144" s="103" t="str">
        <f t="shared" si="43"/>
        <v/>
      </c>
      <c r="N144" s="103" t="str">
        <f t="shared" si="43"/>
        <v/>
      </c>
      <c r="O144" s="103" t="str">
        <f t="shared" si="43"/>
        <v/>
      </c>
      <c r="P144" s="103">
        <f t="shared" si="43"/>
        <v>9</v>
      </c>
      <c r="Q144" s="103">
        <f t="shared" si="43"/>
        <v>9</v>
      </c>
      <c r="R144" s="103">
        <f t="shared" si="43"/>
        <v>8</v>
      </c>
      <c r="S144" s="103" t="str">
        <f t="shared" si="43"/>
        <v/>
      </c>
      <c r="T144" s="103">
        <f t="shared" si="43"/>
        <v>3</v>
      </c>
      <c r="U144" s="103">
        <f t="shared" si="38"/>
        <v>4</v>
      </c>
      <c r="V144" s="103">
        <f t="shared" si="38"/>
        <v>3</v>
      </c>
      <c r="W144" s="103" t="str">
        <f t="shared" si="38"/>
        <v/>
      </c>
      <c r="X144" s="103">
        <f t="shared" si="38"/>
        <v>4</v>
      </c>
      <c r="Y144" s="103" t="str">
        <f t="shared" si="38"/>
        <v/>
      </c>
      <c r="Z144" s="103" t="str">
        <f t="shared" si="38"/>
        <v/>
      </c>
      <c r="AA144" s="103" t="str">
        <f t="shared" si="38"/>
        <v/>
      </c>
    </row>
    <row r="145" spans="1:27" x14ac:dyDescent="0.3">
      <c r="A145" s="103" t="s">
        <v>81</v>
      </c>
      <c r="B145" s="103" t="s">
        <v>470</v>
      </c>
      <c r="C145" s="103" t="str">
        <f t="shared" ref="C145:T145" si="44">IF(RANK(C44,C$28:C$50,0)&lt;11, RANK(C44,C$28:C$50,0),"" )</f>
        <v/>
      </c>
      <c r="D145" s="103" t="str">
        <f t="shared" si="44"/>
        <v/>
      </c>
      <c r="E145" s="103">
        <f t="shared" si="44"/>
        <v>1</v>
      </c>
      <c r="F145" s="103" t="str">
        <f t="shared" si="44"/>
        <v/>
      </c>
      <c r="G145" s="103" t="str">
        <f t="shared" si="44"/>
        <v/>
      </c>
      <c r="H145" s="103">
        <f t="shared" si="44"/>
        <v>1</v>
      </c>
      <c r="I145" s="103" t="str">
        <f t="shared" si="44"/>
        <v/>
      </c>
      <c r="J145" s="103" t="str">
        <f t="shared" si="44"/>
        <v/>
      </c>
      <c r="K145" s="103" t="str">
        <f t="shared" si="44"/>
        <v/>
      </c>
      <c r="L145" s="103" t="str">
        <f t="shared" si="44"/>
        <v/>
      </c>
      <c r="M145" s="103" t="str">
        <f t="shared" si="44"/>
        <v/>
      </c>
      <c r="N145" s="103" t="str">
        <f t="shared" si="44"/>
        <v/>
      </c>
      <c r="O145" s="103" t="str">
        <f t="shared" si="44"/>
        <v/>
      </c>
      <c r="P145" s="103" t="str">
        <f t="shared" si="44"/>
        <v/>
      </c>
      <c r="Q145" s="103" t="str">
        <f t="shared" si="44"/>
        <v/>
      </c>
      <c r="R145" s="103" t="str">
        <f t="shared" si="44"/>
        <v/>
      </c>
      <c r="S145" s="103" t="str">
        <f t="shared" si="44"/>
        <v/>
      </c>
      <c r="T145" s="103" t="str">
        <f t="shared" si="44"/>
        <v/>
      </c>
      <c r="U145" s="103" t="str">
        <f t="shared" si="38"/>
        <v/>
      </c>
      <c r="V145" s="103" t="str">
        <f t="shared" si="38"/>
        <v/>
      </c>
      <c r="W145" s="103" t="str">
        <f t="shared" si="38"/>
        <v/>
      </c>
      <c r="X145" s="103" t="str">
        <f t="shared" si="38"/>
        <v/>
      </c>
      <c r="Y145" s="103" t="str">
        <f t="shared" si="38"/>
        <v/>
      </c>
      <c r="Z145" s="103" t="str">
        <f t="shared" si="38"/>
        <v/>
      </c>
      <c r="AA145" s="103" t="str">
        <f t="shared" si="38"/>
        <v/>
      </c>
    </row>
    <row r="146" spans="1:27" x14ac:dyDescent="0.3">
      <c r="A146" s="103" t="s">
        <v>81</v>
      </c>
      <c r="B146" s="103" t="s">
        <v>471</v>
      </c>
      <c r="C146" s="103" t="str">
        <f t="shared" ref="C146:T146" si="45">IF(RANK(C45,C$28:C$50,0)&lt;11, RANK(C45,C$28:C$50,0),"" )</f>
        <v/>
      </c>
      <c r="D146" s="103" t="str">
        <f t="shared" si="45"/>
        <v/>
      </c>
      <c r="E146" s="103" t="str">
        <f t="shared" si="45"/>
        <v/>
      </c>
      <c r="F146" s="103" t="str">
        <f t="shared" si="45"/>
        <v/>
      </c>
      <c r="G146" s="103" t="str">
        <f t="shared" si="45"/>
        <v/>
      </c>
      <c r="H146" s="103" t="str">
        <f t="shared" si="45"/>
        <v/>
      </c>
      <c r="I146" s="103">
        <f t="shared" si="45"/>
        <v>5</v>
      </c>
      <c r="J146" s="103" t="str">
        <f t="shared" si="45"/>
        <v/>
      </c>
      <c r="K146" s="103" t="str">
        <f t="shared" si="45"/>
        <v/>
      </c>
      <c r="L146" s="103">
        <f t="shared" si="45"/>
        <v>10</v>
      </c>
      <c r="M146" s="103" t="str">
        <f t="shared" si="45"/>
        <v/>
      </c>
      <c r="N146" s="103" t="str">
        <f t="shared" si="45"/>
        <v/>
      </c>
      <c r="O146" s="103" t="str">
        <f t="shared" si="45"/>
        <v/>
      </c>
      <c r="P146" s="103">
        <f t="shared" si="45"/>
        <v>4</v>
      </c>
      <c r="Q146" s="103">
        <f t="shared" si="45"/>
        <v>5</v>
      </c>
      <c r="R146" s="103">
        <f t="shared" si="45"/>
        <v>6</v>
      </c>
      <c r="S146" s="103" t="str">
        <f t="shared" si="45"/>
        <v/>
      </c>
      <c r="T146" s="103">
        <f t="shared" si="45"/>
        <v>7</v>
      </c>
      <c r="U146" s="103">
        <f t="shared" si="38"/>
        <v>6</v>
      </c>
      <c r="V146" s="103">
        <f t="shared" si="38"/>
        <v>9</v>
      </c>
      <c r="W146" s="103">
        <f t="shared" si="38"/>
        <v>10</v>
      </c>
      <c r="X146" s="103">
        <f t="shared" si="38"/>
        <v>9</v>
      </c>
      <c r="Y146" s="103">
        <f t="shared" si="38"/>
        <v>8</v>
      </c>
      <c r="Z146" s="103">
        <f t="shared" si="38"/>
        <v>8</v>
      </c>
      <c r="AA146" s="103">
        <f t="shared" si="38"/>
        <v>8</v>
      </c>
    </row>
    <row r="147" spans="1:27" x14ac:dyDescent="0.3">
      <c r="A147" s="103" t="s">
        <v>81</v>
      </c>
      <c r="B147" s="103" t="s">
        <v>472</v>
      </c>
      <c r="C147" s="103" t="str">
        <f t="shared" ref="C147:T147" si="46">IF(RANK(C46,C$28:C$50,0)&lt;11, RANK(C46,C$28:C$50,0),"" )</f>
        <v/>
      </c>
      <c r="D147" s="103">
        <f t="shared" si="46"/>
        <v>4</v>
      </c>
      <c r="E147" s="103" t="str">
        <f t="shared" si="46"/>
        <v/>
      </c>
      <c r="F147" s="103" t="str">
        <f t="shared" si="46"/>
        <v/>
      </c>
      <c r="G147" s="103" t="str">
        <f t="shared" si="46"/>
        <v/>
      </c>
      <c r="H147" s="103">
        <f t="shared" si="46"/>
        <v>4</v>
      </c>
      <c r="I147" s="103" t="str">
        <f t="shared" si="46"/>
        <v/>
      </c>
      <c r="J147" s="103" t="str">
        <f t="shared" si="46"/>
        <v/>
      </c>
      <c r="K147" s="103" t="str">
        <f t="shared" si="46"/>
        <v/>
      </c>
      <c r="L147" s="103" t="str">
        <f t="shared" si="46"/>
        <v/>
      </c>
      <c r="M147" s="103" t="str">
        <f t="shared" si="46"/>
        <v/>
      </c>
      <c r="N147" s="103" t="str">
        <f t="shared" si="46"/>
        <v/>
      </c>
      <c r="O147" s="103" t="str">
        <f t="shared" si="46"/>
        <v/>
      </c>
      <c r="P147" s="103">
        <f t="shared" si="46"/>
        <v>10</v>
      </c>
      <c r="Q147" s="103" t="str">
        <f t="shared" si="46"/>
        <v/>
      </c>
      <c r="R147" s="103">
        <f t="shared" si="46"/>
        <v>7</v>
      </c>
      <c r="S147" s="103">
        <f t="shared" si="46"/>
        <v>2</v>
      </c>
      <c r="T147" s="103" t="str">
        <f t="shared" si="46"/>
        <v/>
      </c>
      <c r="U147" s="103" t="str">
        <f t="shared" si="38"/>
        <v/>
      </c>
      <c r="V147" s="103" t="str">
        <f t="shared" si="38"/>
        <v/>
      </c>
      <c r="W147" s="103" t="str">
        <f t="shared" si="38"/>
        <v/>
      </c>
      <c r="X147" s="103" t="str">
        <f t="shared" si="38"/>
        <v/>
      </c>
      <c r="Y147" s="103">
        <f t="shared" si="38"/>
        <v>5</v>
      </c>
      <c r="Z147" s="103">
        <f t="shared" si="38"/>
        <v>5</v>
      </c>
      <c r="AA147" s="103">
        <f t="shared" si="38"/>
        <v>4</v>
      </c>
    </row>
    <row r="148" spans="1:27" x14ac:dyDescent="0.3">
      <c r="A148" s="103" t="s">
        <v>81</v>
      </c>
      <c r="B148" s="103" t="s">
        <v>473</v>
      </c>
      <c r="C148" s="103" t="str">
        <f t="shared" ref="C148:T148" si="47">IF(RANK(C47,C$28:C$50,0)&lt;11, RANK(C47,C$28:C$50,0),"" )</f>
        <v/>
      </c>
      <c r="D148" s="103" t="str">
        <f t="shared" si="47"/>
        <v/>
      </c>
      <c r="E148" s="103" t="str">
        <f t="shared" si="47"/>
        <v/>
      </c>
      <c r="F148" s="103">
        <f t="shared" si="47"/>
        <v>1</v>
      </c>
      <c r="G148" s="103" t="str">
        <f t="shared" si="47"/>
        <v/>
      </c>
      <c r="H148" s="103" t="str">
        <f t="shared" si="47"/>
        <v/>
      </c>
      <c r="I148" s="103">
        <f t="shared" si="47"/>
        <v>1</v>
      </c>
      <c r="J148" s="103" t="str">
        <f t="shared" si="47"/>
        <v/>
      </c>
      <c r="K148" s="103">
        <f t="shared" si="47"/>
        <v>1</v>
      </c>
      <c r="L148" s="103" t="str">
        <f t="shared" si="47"/>
        <v/>
      </c>
      <c r="M148" s="103" t="str">
        <f t="shared" si="47"/>
        <v/>
      </c>
      <c r="N148" s="103" t="str">
        <f t="shared" si="47"/>
        <v/>
      </c>
      <c r="O148" s="103" t="str">
        <f t="shared" si="47"/>
        <v/>
      </c>
      <c r="P148" s="103" t="str">
        <f t="shared" si="47"/>
        <v/>
      </c>
      <c r="Q148" s="103" t="str">
        <f t="shared" si="47"/>
        <v/>
      </c>
      <c r="R148" s="103" t="str">
        <f t="shared" si="47"/>
        <v/>
      </c>
      <c r="S148" s="103">
        <f t="shared" si="47"/>
        <v>1</v>
      </c>
      <c r="T148" s="103" t="str">
        <f t="shared" si="47"/>
        <v/>
      </c>
      <c r="U148" s="103" t="str">
        <f t="shared" si="38"/>
        <v/>
      </c>
      <c r="V148" s="103" t="str">
        <f t="shared" si="38"/>
        <v/>
      </c>
      <c r="W148" s="103" t="str">
        <f t="shared" si="38"/>
        <v/>
      </c>
      <c r="X148" s="103" t="str">
        <f t="shared" si="38"/>
        <v/>
      </c>
      <c r="Y148" s="103" t="str">
        <f t="shared" si="38"/>
        <v/>
      </c>
      <c r="Z148" s="103" t="str">
        <f t="shared" si="38"/>
        <v/>
      </c>
      <c r="AA148" s="103" t="str">
        <f t="shared" si="38"/>
        <v/>
      </c>
    </row>
    <row r="149" spans="1:27" x14ac:dyDescent="0.3">
      <c r="A149" s="103" t="s">
        <v>81</v>
      </c>
      <c r="B149" s="103" t="s">
        <v>474</v>
      </c>
      <c r="C149" s="103" t="str">
        <f t="shared" ref="C149:T149" si="48">IF(RANK(C48,C$28:C$50,0)&lt;11, RANK(C48,C$28:C$50,0),"" )</f>
        <v/>
      </c>
      <c r="D149" s="103" t="str">
        <f t="shared" si="48"/>
        <v/>
      </c>
      <c r="E149" s="103" t="str">
        <f t="shared" si="48"/>
        <v/>
      </c>
      <c r="F149" s="103">
        <f t="shared" si="48"/>
        <v>3</v>
      </c>
      <c r="G149" s="103" t="str">
        <f t="shared" si="48"/>
        <v/>
      </c>
      <c r="H149" s="103" t="str">
        <f t="shared" si="48"/>
        <v/>
      </c>
      <c r="I149" s="103" t="str">
        <f t="shared" si="48"/>
        <v/>
      </c>
      <c r="J149" s="103" t="str">
        <f t="shared" si="48"/>
        <v/>
      </c>
      <c r="K149" s="103" t="str">
        <f t="shared" si="48"/>
        <v/>
      </c>
      <c r="L149" s="103">
        <f t="shared" si="48"/>
        <v>1</v>
      </c>
      <c r="M149" s="103" t="str">
        <f t="shared" si="48"/>
        <v/>
      </c>
      <c r="N149" s="103">
        <f t="shared" si="48"/>
        <v>4</v>
      </c>
      <c r="O149" s="103" t="str">
        <f t="shared" si="48"/>
        <v/>
      </c>
      <c r="P149" s="103" t="str">
        <f t="shared" si="48"/>
        <v/>
      </c>
      <c r="Q149" s="103">
        <f t="shared" si="48"/>
        <v>7</v>
      </c>
      <c r="R149" s="103" t="str">
        <f t="shared" si="48"/>
        <v/>
      </c>
      <c r="S149" s="103" t="str">
        <f t="shared" si="48"/>
        <v/>
      </c>
      <c r="T149" s="103" t="str">
        <f t="shared" si="48"/>
        <v/>
      </c>
      <c r="U149" s="103" t="str">
        <f t="shared" ref="U149:AA151" si="49">IF(RANK(U48,U$28:U$50,0)&lt;11, RANK(U48,U$28:U$50,0),"" )</f>
        <v/>
      </c>
      <c r="V149" s="103" t="str">
        <f t="shared" si="49"/>
        <v/>
      </c>
      <c r="W149" s="103">
        <f t="shared" si="49"/>
        <v>6</v>
      </c>
      <c r="X149" s="103" t="str">
        <f t="shared" si="49"/>
        <v/>
      </c>
      <c r="Y149" s="103" t="str">
        <f t="shared" si="49"/>
        <v/>
      </c>
      <c r="Z149" s="103" t="str">
        <f t="shared" si="49"/>
        <v/>
      </c>
      <c r="AA149" s="103" t="str">
        <f t="shared" si="49"/>
        <v/>
      </c>
    </row>
    <row r="150" spans="1:27" x14ac:dyDescent="0.3">
      <c r="A150" s="103" t="s">
        <v>81</v>
      </c>
      <c r="B150" s="103" t="s">
        <v>475</v>
      </c>
      <c r="C150" s="103" t="str">
        <f t="shared" ref="C150:T150" si="50">IF(RANK(C49,C$28:C$50,0)&lt;11, RANK(C49,C$28:C$50,0),"" )</f>
        <v/>
      </c>
      <c r="D150" s="103" t="str">
        <f t="shared" si="50"/>
        <v/>
      </c>
      <c r="E150" s="103" t="str">
        <f t="shared" si="50"/>
        <v/>
      </c>
      <c r="F150" s="103" t="str">
        <f t="shared" si="50"/>
        <v/>
      </c>
      <c r="G150" s="103" t="str">
        <f t="shared" si="50"/>
        <v/>
      </c>
      <c r="H150" s="103">
        <f t="shared" si="50"/>
        <v>2</v>
      </c>
      <c r="I150" s="103" t="str">
        <f t="shared" si="50"/>
        <v/>
      </c>
      <c r="J150" s="103">
        <f t="shared" si="50"/>
        <v>2</v>
      </c>
      <c r="K150" s="103">
        <f t="shared" si="50"/>
        <v>2</v>
      </c>
      <c r="L150" s="103">
        <f t="shared" si="50"/>
        <v>2</v>
      </c>
      <c r="M150" s="103" t="str">
        <f t="shared" si="50"/>
        <v/>
      </c>
      <c r="N150" s="103">
        <f t="shared" si="50"/>
        <v>7</v>
      </c>
      <c r="O150" s="103" t="str">
        <f t="shared" si="50"/>
        <v/>
      </c>
      <c r="P150" s="103">
        <f t="shared" si="50"/>
        <v>3</v>
      </c>
      <c r="Q150" s="103" t="str">
        <f t="shared" si="50"/>
        <v/>
      </c>
      <c r="R150" s="103">
        <f t="shared" si="50"/>
        <v>10</v>
      </c>
      <c r="S150" s="103" t="str">
        <f t="shared" si="50"/>
        <v/>
      </c>
      <c r="T150" s="103" t="str">
        <f t="shared" si="50"/>
        <v/>
      </c>
      <c r="U150" s="103">
        <f t="shared" si="49"/>
        <v>10</v>
      </c>
      <c r="V150" s="103" t="str">
        <f t="shared" si="49"/>
        <v/>
      </c>
      <c r="W150" s="103">
        <f t="shared" si="49"/>
        <v>8</v>
      </c>
      <c r="X150" s="103">
        <f t="shared" si="49"/>
        <v>8</v>
      </c>
      <c r="Y150" s="103">
        <f t="shared" si="49"/>
        <v>10</v>
      </c>
      <c r="Z150" s="103">
        <f t="shared" si="49"/>
        <v>10</v>
      </c>
      <c r="AA150" s="103">
        <f t="shared" si="49"/>
        <v>10</v>
      </c>
    </row>
    <row r="151" spans="1:27" x14ac:dyDescent="0.3">
      <c r="A151" s="103" t="s">
        <v>81</v>
      </c>
      <c r="B151" s="103" t="s">
        <v>476</v>
      </c>
      <c r="C151" s="103" t="str">
        <f t="shared" ref="C151:T151" si="51">IF(RANK(C50,C$28:C$50,0)&lt;11, RANK(C50,C$28:C$50,0),"" )</f>
        <v/>
      </c>
      <c r="D151" s="103" t="str">
        <f t="shared" si="51"/>
        <v/>
      </c>
      <c r="E151" s="103" t="str">
        <f t="shared" si="51"/>
        <v/>
      </c>
      <c r="F151" s="103">
        <f t="shared" si="51"/>
        <v>5</v>
      </c>
      <c r="G151" s="103" t="str">
        <f t="shared" si="51"/>
        <v/>
      </c>
      <c r="H151" s="103" t="str">
        <f t="shared" si="51"/>
        <v/>
      </c>
      <c r="I151" s="103" t="str">
        <f t="shared" si="51"/>
        <v/>
      </c>
      <c r="J151" s="103" t="str">
        <f t="shared" si="51"/>
        <v/>
      </c>
      <c r="K151" s="103" t="str">
        <f t="shared" si="51"/>
        <v/>
      </c>
      <c r="L151" s="103" t="str">
        <f t="shared" si="51"/>
        <v/>
      </c>
      <c r="M151" s="103">
        <f t="shared" si="51"/>
        <v>3</v>
      </c>
      <c r="N151" s="103">
        <f t="shared" si="51"/>
        <v>10</v>
      </c>
      <c r="O151" s="103" t="str">
        <f t="shared" si="51"/>
        <v/>
      </c>
      <c r="P151" s="103" t="str">
        <f t="shared" si="51"/>
        <v/>
      </c>
      <c r="Q151" s="103">
        <f t="shared" si="51"/>
        <v>3</v>
      </c>
      <c r="R151" s="103" t="str">
        <f t="shared" si="51"/>
        <v/>
      </c>
      <c r="S151" s="103">
        <f t="shared" si="51"/>
        <v>6</v>
      </c>
      <c r="T151" s="103" t="str">
        <f t="shared" si="51"/>
        <v/>
      </c>
      <c r="U151" s="103" t="str">
        <f t="shared" si="49"/>
        <v/>
      </c>
      <c r="V151" s="103" t="str">
        <f t="shared" si="49"/>
        <v/>
      </c>
      <c r="W151" s="103" t="str">
        <f t="shared" si="49"/>
        <v/>
      </c>
      <c r="X151" s="103" t="str">
        <f t="shared" si="49"/>
        <v/>
      </c>
      <c r="Y151" s="103" t="str">
        <f t="shared" si="49"/>
        <v/>
      </c>
      <c r="Z151" s="103" t="str">
        <f t="shared" si="49"/>
        <v/>
      </c>
      <c r="AA151" s="103" t="str">
        <f t="shared" si="49"/>
        <v/>
      </c>
    </row>
    <row r="152" spans="1:27" x14ac:dyDescent="0.3">
      <c r="A152" s="106" t="s">
        <v>34</v>
      </c>
      <c r="B152" s="107" t="s">
        <v>477</v>
      </c>
      <c r="C152" s="107">
        <f t="shared" ref="C152:T152" si="52">IF(RANK(C53,C$53:C$74,0)&lt;11, RANK(C53,C$53:C$74,0),"" )</f>
        <v>3</v>
      </c>
      <c r="D152" s="107">
        <f t="shared" si="52"/>
        <v>8</v>
      </c>
      <c r="E152" s="107">
        <f t="shared" si="52"/>
        <v>9</v>
      </c>
      <c r="F152" s="107">
        <f t="shared" si="52"/>
        <v>9</v>
      </c>
      <c r="G152" s="107">
        <f t="shared" si="52"/>
        <v>3</v>
      </c>
      <c r="H152" s="107">
        <f t="shared" si="52"/>
        <v>9</v>
      </c>
      <c r="I152" s="107">
        <f t="shared" si="52"/>
        <v>10</v>
      </c>
      <c r="J152" s="107">
        <f t="shared" si="52"/>
        <v>9</v>
      </c>
      <c r="K152" s="107">
        <f t="shared" si="52"/>
        <v>8</v>
      </c>
      <c r="L152" s="107">
        <f t="shared" si="52"/>
        <v>9</v>
      </c>
      <c r="M152" s="107" t="str">
        <f t="shared" si="52"/>
        <v/>
      </c>
      <c r="N152" s="107" t="str">
        <f t="shared" si="52"/>
        <v/>
      </c>
      <c r="O152" s="107">
        <f t="shared" si="52"/>
        <v>1</v>
      </c>
      <c r="P152" s="107" t="str">
        <f t="shared" si="52"/>
        <v/>
      </c>
      <c r="Q152" s="107" t="str">
        <f t="shared" si="52"/>
        <v/>
      </c>
      <c r="R152" s="107" t="str">
        <f t="shared" si="52"/>
        <v/>
      </c>
      <c r="S152" s="107">
        <f t="shared" si="52"/>
        <v>3</v>
      </c>
      <c r="T152" s="107" t="str">
        <f t="shared" si="52"/>
        <v/>
      </c>
      <c r="U152" s="107" t="str">
        <f t="shared" ref="U152:AA161" si="53">IF(RANK(U53,U$53:U$74,0)&lt;11, RANK(U53,U$53:U$74,0),"" )</f>
        <v/>
      </c>
      <c r="V152" s="107">
        <f t="shared" si="53"/>
        <v>8</v>
      </c>
      <c r="W152" s="107" t="str">
        <f t="shared" si="53"/>
        <v/>
      </c>
      <c r="X152" s="107" t="str">
        <f t="shared" si="53"/>
        <v/>
      </c>
      <c r="Y152" s="107">
        <f t="shared" si="53"/>
        <v>4</v>
      </c>
      <c r="Z152" s="107">
        <f t="shared" si="53"/>
        <v>5</v>
      </c>
      <c r="AA152" s="107">
        <f t="shared" si="53"/>
        <v>2</v>
      </c>
    </row>
    <row r="153" spans="1:27" x14ac:dyDescent="0.3">
      <c r="A153" s="106" t="s">
        <v>34</v>
      </c>
      <c r="B153" s="107" t="s">
        <v>478</v>
      </c>
      <c r="C153" s="107" t="str">
        <f t="shared" ref="C153:T153" si="54">IF(RANK(C54,C$53:C$74,0)&lt;11, RANK(C54,C$53:C$74,0),"" )</f>
        <v/>
      </c>
      <c r="D153" s="107" t="str">
        <f t="shared" si="54"/>
        <v/>
      </c>
      <c r="E153" s="107" t="str">
        <f t="shared" si="54"/>
        <v/>
      </c>
      <c r="F153" s="107" t="str">
        <f t="shared" si="54"/>
        <v/>
      </c>
      <c r="G153" s="107" t="str">
        <f t="shared" si="54"/>
        <v/>
      </c>
      <c r="H153" s="107" t="str">
        <f t="shared" si="54"/>
        <v/>
      </c>
      <c r="I153" s="107" t="str">
        <f t="shared" si="54"/>
        <v/>
      </c>
      <c r="J153" s="107" t="str">
        <f t="shared" si="54"/>
        <v/>
      </c>
      <c r="K153" s="107" t="str">
        <f t="shared" si="54"/>
        <v/>
      </c>
      <c r="L153" s="107" t="str">
        <f t="shared" si="54"/>
        <v/>
      </c>
      <c r="M153" s="107" t="str">
        <f t="shared" si="54"/>
        <v/>
      </c>
      <c r="N153" s="107" t="str">
        <f t="shared" si="54"/>
        <v/>
      </c>
      <c r="O153" s="107" t="str">
        <f t="shared" si="54"/>
        <v/>
      </c>
      <c r="P153" s="107" t="str">
        <f t="shared" si="54"/>
        <v/>
      </c>
      <c r="Q153" s="107" t="str">
        <f t="shared" si="54"/>
        <v/>
      </c>
      <c r="R153" s="107" t="str">
        <f t="shared" si="54"/>
        <v/>
      </c>
      <c r="S153" s="107" t="str">
        <f t="shared" si="54"/>
        <v/>
      </c>
      <c r="T153" s="107" t="str">
        <f t="shared" si="54"/>
        <v/>
      </c>
      <c r="U153" s="107" t="str">
        <f t="shared" si="53"/>
        <v/>
      </c>
      <c r="V153" s="107" t="str">
        <f t="shared" si="53"/>
        <v/>
      </c>
      <c r="W153" s="107" t="str">
        <f t="shared" si="53"/>
        <v/>
      </c>
      <c r="X153" s="107" t="str">
        <f t="shared" si="53"/>
        <v/>
      </c>
      <c r="Y153" s="107">
        <f t="shared" si="53"/>
        <v>1</v>
      </c>
      <c r="Z153" s="107">
        <f t="shared" si="53"/>
        <v>1</v>
      </c>
      <c r="AA153" s="107" t="str">
        <f t="shared" si="53"/>
        <v/>
      </c>
    </row>
    <row r="154" spans="1:27" x14ac:dyDescent="0.3">
      <c r="A154" s="106" t="s">
        <v>34</v>
      </c>
      <c r="B154" s="107" t="s">
        <v>479</v>
      </c>
      <c r="C154" s="107">
        <f t="shared" ref="C154:T154" si="55">IF(RANK(C55,C$53:C$74,0)&lt;11, RANK(C55,C$53:C$74,0),"" )</f>
        <v>10</v>
      </c>
      <c r="D154" s="107">
        <f t="shared" si="55"/>
        <v>10</v>
      </c>
      <c r="E154" s="107" t="str">
        <f t="shared" si="55"/>
        <v/>
      </c>
      <c r="F154" s="107">
        <f t="shared" si="55"/>
        <v>3</v>
      </c>
      <c r="G154" s="107">
        <f t="shared" si="55"/>
        <v>7</v>
      </c>
      <c r="H154" s="107">
        <f t="shared" si="55"/>
        <v>10</v>
      </c>
      <c r="I154" s="107">
        <f t="shared" si="55"/>
        <v>8</v>
      </c>
      <c r="J154" s="107">
        <f t="shared" si="55"/>
        <v>2</v>
      </c>
      <c r="K154" s="107" t="str">
        <f t="shared" si="55"/>
        <v/>
      </c>
      <c r="L154" s="107" t="str">
        <f t="shared" si="55"/>
        <v/>
      </c>
      <c r="M154" s="107" t="str">
        <f t="shared" si="55"/>
        <v/>
      </c>
      <c r="N154" s="107">
        <f t="shared" si="55"/>
        <v>5</v>
      </c>
      <c r="O154" s="107">
        <f t="shared" si="55"/>
        <v>3</v>
      </c>
      <c r="P154" s="107" t="str">
        <f t="shared" si="55"/>
        <v/>
      </c>
      <c r="Q154" s="107" t="str">
        <f t="shared" si="55"/>
        <v/>
      </c>
      <c r="R154" s="107" t="str">
        <f t="shared" si="55"/>
        <v/>
      </c>
      <c r="S154" s="107">
        <f t="shared" si="55"/>
        <v>7</v>
      </c>
      <c r="T154" s="107">
        <f t="shared" si="55"/>
        <v>5</v>
      </c>
      <c r="U154" s="107">
        <f t="shared" si="53"/>
        <v>6</v>
      </c>
      <c r="V154" s="107">
        <f t="shared" si="53"/>
        <v>6</v>
      </c>
      <c r="W154" s="107">
        <f t="shared" si="53"/>
        <v>6</v>
      </c>
      <c r="X154" s="107">
        <f t="shared" si="53"/>
        <v>6</v>
      </c>
      <c r="Y154" s="107">
        <f t="shared" si="53"/>
        <v>10</v>
      </c>
      <c r="Z154" s="107" t="str">
        <f t="shared" si="53"/>
        <v/>
      </c>
      <c r="AA154" s="107" t="str">
        <f t="shared" si="53"/>
        <v/>
      </c>
    </row>
    <row r="155" spans="1:27" x14ac:dyDescent="0.3">
      <c r="A155" s="106" t="s">
        <v>34</v>
      </c>
      <c r="B155" s="107" t="s">
        <v>3</v>
      </c>
      <c r="C155" s="107" t="str">
        <f t="shared" ref="C155:T155" si="56">IF(RANK(C56,C$53:C$74,0)&lt;11, RANK(C56,C$53:C$74,0),"" )</f>
        <v/>
      </c>
      <c r="D155" s="107" t="str">
        <f t="shared" si="56"/>
        <v/>
      </c>
      <c r="E155" s="107" t="str">
        <f t="shared" si="56"/>
        <v/>
      </c>
      <c r="F155" s="107" t="str">
        <f t="shared" si="56"/>
        <v/>
      </c>
      <c r="G155" s="107" t="str">
        <f t="shared" si="56"/>
        <v/>
      </c>
      <c r="H155" s="107" t="str">
        <f t="shared" si="56"/>
        <v/>
      </c>
      <c r="I155" s="107" t="str">
        <f t="shared" si="56"/>
        <v/>
      </c>
      <c r="J155" s="107" t="str">
        <f t="shared" si="56"/>
        <v/>
      </c>
      <c r="K155" s="107" t="str">
        <f t="shared" si="56"/>
        <v/>
      </c>
      <c r="L155" s="107" t="str">
        <f t="shared" si="56"/>
        <v/>
      </c>
      <c r="M155" s="107" t="str">
        <f t="shared" si="56"/>
        <v/>
      </c>
      <c r="N155" s="107">
        <f t="shared" si="56"/>
        <v>1</v>
      </c>
      <c r="O155" s="107" t="str">
        <f t="shared" si="56"/>
        <v/>
      </c>
      <c r="P155" s="107" t="str">
        <f t="shared" si="56"/>
        <v/>
      </c>
      <c r="Q155" s="107" t="str">
        <f t="shared" si="56"/>
        <v/>
      </c>
      <c r="R155" s="107" t="str">
        <f t="shared" si="56"/>
        <v/>
      </c>
      <c r="S155" s="107" t="str">
        <f t="shared" si="56"/>
        <v/>
      </c>
      <c r="T155" s="107" t="str">
        <f t="shared" si="56"/>
        <v/>
      </c>
      <c r="U155" s="107" t="str">
        <f t="shared" si="53"/>
        <v/>
      </c>
      <c r="V155" s="107" t="str">
        <f t="shared" si="53"/>
        <v/>
      </c>
      <c r="W155" s="107" t="str">
        <f t="shared" si="53"/>
        <v/>
      </c>
      <c r="X155" s="107" t="str">
        <f t="shared" si="53"/>
        <v/>
      </c>
      <c r="Y155" s="107" t="str">
        <f t="shared" si="53"/>
        <v/>
      </c>
      <c r="Z155" s="107">
        <f t="shared" si="53"/>
        <v>2</v>
      </c>
      <c r="AA155" s="107" t="str">
        <f t="shared" si="53"/>
        <v/>
      </c>
    </row>
    <row r="156" spans="1:27" x14ac:dyDescent="0.3">
      <c r="A156" s="106" t="s">
        <v>34</v>
      </c>
      <c r="B156" s="107" t="s">
        <v>480</v>
      </c>
      <c r="C156" s="107">
        <f t="shared" ref="C156:T156" si="57">IF(RANK(C57,C$53:C$74,0)&lt;11, RANK(C57,C$53:C$74,0),"" )</f>
        <v>9</v>
      </c>
      <c r="D156" s="107">
        <f t="shared" si="57"/>
        <v>3</v>
      </c>
      <c r="E156" s="107">
        <f t="shared" si="57"/>
        <v>10</v>
      </c>
      <c r="F156" s="107">
        <f t="shared" si="57"/>
        <v>7</v>
      </c>
      <c r="G156" s="107">
        <f t="shared" si="57"/>
        <v>10</v>
      </c>
      <c r="H156" s="107">
        <f t="shared" si="57"/>
        <v>2</v>
      </c>
      <c r="I156" s="107">
        <f t="shared" si="57"/>
        <v>3</v>
      </c>
      <c r="J156" s="107">
        <f t="shared" si="57"/>
        <v>8</v>
      </c>
      <c r="K156" s="107">
        <f t="shared" si="57"/>
        <v>9</v>
      </c>
      <c r="L156" s="107" t="str">
        <f t="shared" si="57"/>
        <v/>
      </c>
      <c r="M156" s="107" t="str">
        <f t="shared" si="57"/>
        <v/>
      </c>
      <c r="N156" s="107" t="str">
        <f t="shared" si="57"/>
        <v/>
      </c>
      <c r="O156" s="107" t="str">
        <f t="shared" si="57"/>
        <v/>
      </c>
      <c r="P156" s="107" t="str">
        <f t="shared" si="57"/>
        <v/>
      </c>
      <c r="Q156" s="107">
        <f t="shared" si="57"/>
        <v>9</v>
      </c>
      <c r="R156" s="107">
        <f t="shared" si="57"/>
        <v>9</v>
      </c>
      <c r="S156" s="107">
        <f t="shared" si="57"/>
        <v>2</v>
      </c>
      <c r="T156" s="107">
        <f t="shared" si="57"/>
        <v>8</v>
      </c>
      <c r="U156" s="107">
        <f t="shared" si="53"/>
        <v>10</v>
      </c>
      <c r="V156" s="107">
        <f t="shared" si="53"/>
        <v>1</v>
      </c>
      <c r="W156" s="107" t="str">
        <f t="shared" si="53"/>
        <v/>
      </c>
      <c r="X156" s="107" t="str">
        <f t="shared" si="53"/>
        <v/>
      </c>
      <c r="Y156" s="107">
        <f t="shared" si="53"/>
        <v>2</v>
      </c>
      <c r="Z156" s="107">
        <f t="shared" si="53"/>
        <v>7</v>
      </c>
      <c r="AA156" s="107">
        <f t="shared" si="53"/>
        <v>5</v>
      </c>
    </row>
    <row r="157" spans="1:27" x14ac:dyDescent="0.3">
      <c r="A157" s="106" t="s">
        <v>34</v>
      </c>
      <c r="B157" s="107" t="s">
        <v>66</v>
      </c>
      <c r="C157" s="107" t="str">
        <f t="shared" ref="C157:T157" si="58">IF(RANK(C58,C$53:C$74,0)&lt;11, RANK(C58,C$53:C$74,0),"" )</f>
        <v/>
      </c>
      <c r="D157" s="107">
        <f t="shared" si="58"/>
        <v>4</v>
      </c>
      <c r="E157" s="107" t="str">
        <f t="shared" si="58"/>
        <v/>
      </c>
      <c r="F157" s="107" t="str">
        <f t="shared" si="58"/>
        <v/>
      </c>
      <c r="G157" s="107" t="str">
        <f t="shared" si="58"/>
        <v/>
      </c>
      <c r="H157" s="107" t="str">
        <f t="shared" si="58"/>
        <v/>
      </c>
      <c r="I157" s="107" t="str">
        <f t="shared" si="58"/>
        <v/>
      </c>
      <c r="J157" s="107">
        <f t="shared" si="58"/>
        <v>3</v>
      </c>
      <c r="K157" s="107">
        <f t="shared" si="58"/>
        <v>10</v>
      </c>
      <c r="L157" s="107" t="str">
        <f t="shared" si="58"/>
        <v/>
      </c>
      <c r="M157" s="107">
        <f t="shared" si="58"/>
        <v>4</v>
      </c>
      <c r="N157" s="107" t="str">
        <f t="shared" si="58"/>
        <v/>
      </c>
      <c r="O157" s="107">
        <f t="shared" si="58"/>
        <v>8</v>
      </c>
      <c r="P157" s="107" t="str">
        <f t="shared" si="58"/>
        <v/>
      </c>
      <c r="Q157" s="107" t="str">
        <f t="shared" si="58"/>
        <v/>
      </c>
      <c r="R157" s="107" t="str">
        <f t="shared" si="58"/>
        <v/>
      </c>
      <c r="S157" s="107" t="str">
        <f t="shared" si="58"/>
        <v/>
      </c>
      <c r="T157" s="107" t="str">
        <f t="shared" si="58"/>
        <v/>
      </c>
      <c r="U157" s="107" t="str">
        <f t="shared" si="53"/>
        <v/>
      </c>
      <c r="V157" s="107" t="str">
        <f t="shared" si="53"/>
        <v/>
      </c>
      <c r="W157" s="107">
        <f t="shared" si="53"/>
        <v>3</v>
      </c>
      <c r="X157" s="107" t="str">
        <f t="shared" si="53"/>
        <v/>
      </c>
      <c r="Y157" s="107">
        <f t="shared" si="53"/>
        <v>8</v>
      </c>
      <c r="Z157" s="107">
        <f t="shared" si="53"/>
        <v>10</v>
      </c>
      <c r="AA157" s="107">
        <f t="shared" si="53"/>
        <v>8</v>
      </c>
    </row>
    <row r="158" spans="1:27" x14ac:dyDescent="0.3">
      <c r="A158" s="106" t="s">
        <v>34</v>
      </c>
      <c r="B158" s="107" t="s">
        <v>62</v>
      </c>
      <c r="C158" s="107" t="str">
        <f t="shared" ref="C158:T158" si="59">IF(RANK(C59,C$53:C$74,0)&lt;11, RANK(C59,C$53:C$74,0),"" )</f>
        <v/>
      </c>
      <c r="D158" s="107" t="str">
        <f t="shared" si="59"/>
        <v/>
      </c>
      <c r="E158" s="107" t="str">
        <f t="shared" si="59"/>
        <v/>
      </c>
      <c r="F158" s="107" t="str">
        <f t="shared" si="59"/>
        <v/>
      </c>
      <c r="G158" s="107" t="str">
        <f t="shared" si="59"/>
        <v/>
      </c>
      <c r="H158" s="107" t="str">
        <f t="shared" si="59"/>
        <v/>
      </c>
      <c r="I158" s="107" t="str">
        <f t="shared" si="59"/>
        <v/>
      </c>
      <c r="J158" s="107" t="str">
        <f t="shared" si="59"/>
        <v/>
      </c>
      <c r="K158" s="107" t="str">
        <f t="shared" si="59"/>
        <v/>
      </c>
      <c r="L158" s="107" t="str">
        <f t="shared" si="59"/>
        <v/>
      </c>
      <c r="M158" s="107" t="str">
        <f t="shared" si="59"/>
        <v/>
      </c>
      <c r="N158" s="107" t="str">
        <f t="shared" si="59"/>
        <v/>
      </c>
      <c r="O158" s="107" t="str">
        <f t="shared" si="59"/>
        <v/>
      </c>
      <c r="P158" s="107">
        <f t="shared" si="59"/>
        <v>1</v>
      </c>
      <c r="Q158" s="107" t="str">
        <f t="shared" si="59"/>
        <v/>
      </c>
      <c r="R158" s="107" t="str">
        <f t="shared" si="59"/>
        <v/>
      </c>
      <c r="S158" s="107" t="str">
        <f t="shared" si="59"/>
        <v/>
      </c>
      <c r="T158" s="107">
        <f t="shared" si="59"/>
        <v>1</v>
      </c>
      <c r="U158" s="107">
        <f t="shared" si="53"/>
        <v>2</v>
      </c>
      <c r="V158" s="107" t="str">
        <f t="shared" si="53"/>
        <v/>
      </c>
      <c r="W158" s="107" t="str">
        <f t="shared" si="53"/>
        <v/>
      </c>
      <c r="X158" s="107">
        <f t="shared" si="53"/>
        <v>1</v>
      </c>
      <c r="Y158" s="107" t="str">
        <f t="shared" si="53"/>
        <v/>
      </c>
      <c r="Z158" s="107" t="str">
        <f t="shared" si="53"/>
        <v/>
      </c>
      <c r="AA158" s="107" t="str">
        <f t="shared" si="53"/>
        <v/>
      </c>
    </row>
    <row r="159" spans="1:27" x14ac:dyDescent="0.3">
      <c r="A159" s="106" t="s">
        <v>34</v>
      </c>
      <c r="B159" s="107" t="s">
        <v>481</v>
      </c>
      <c r="C159" s="107">
        <f t="shared" ref="C159:T159" si="60">IF(RANK(C60,C$53:C$74,0)&lt;11, RANK(C60,C$53:C$74,0),"" )</f>
        <v>5</v>
      </c>
      <c r="D159" s="107">
        <f t="shared" si="60"/>
        <v>6</v>
      </c>
      <c r="E159" s="107">
        <f t="shared" si="60"/>
        <v>8</v>
      </c>
      <c r="F159" s="107">
        <f t="shared" si="60"/>
        <v>2</v>
      </c>
      <c r="G159" s="107">
        <f t="shared" si="60"/>
        <v>6</v>
      </c>
      <c r="H159" s="107">
        <f t="shared" si="60"/>
        <v>6</v>
      </c>
      <c r="I159" s="107">
        <f t="shared" si="60"/>
        <v>6</v>
      </c>
      <c r="J159" s="107">
        <f t="shared" si="60"/>
        <v>5</v>
      </c>
      <c r="K159" s="107">
        <f t="shared" si="60"/>
        <v>2</v>
      </c>
      <c r="L159" s="107">
        <f t="shared" si="60"/>
        <v>6</v>
      </c>
      <c r="M159" s="107">
        <f t="shared" si="60"/>
        <v>9</v>
      </c>
      <c r="N159" s="107" t="str">
        <f t="shared" si="60"/>
        <v/>
      </c>
      <c r="O159" s="107" t="str">
        <f t="shared" si="60"/>
        <v/>
      </c>
      <c r="P159" s="107" t="str">
        <f t="shared" si="60"/>
        <v/>
      </c>
      <c r="Q159" s="107">
        <f t="shared" si="60"/>
        <v>2</v>
      </c>
      <c r="R159" s="107" t="str">
        <f t="shared" si="60"/>
        <v/>
      </c>
      <c r="S159" s="107" t="str">
        <f t="shared" si="60"/>
        <v/>
      </c>
      <c r="T159" s="107" t="str">
        <f t="shared" si="60"/>
        <v/>
      </c>
      <c r="U159" s="107" t="str">
        <f t="shared" si="53"/>
        <v/>
      </c>
      <c r="V159" s="107">
        <f t="shared" si="53"/>
        <v>10</v>
      </c>
      <c r="W159" s="107" t="str">
        <f t="shared" si="53"/>
        <v/>
      </c>
      <c r="X159" s="107" t="str">
        <f t="shared" si="53"/>
        <v/>
      </c>
      <c r="Y159" s="107">
        <f t="shared" si="53"/>
        <v>3</v>
      </c>
      <c r="Z159" s="107">
        <f t="shared" si="53"/>
        <v>4</v>
      </c>
      <c r="AA159" s="107">
        <f t="shared" si="53"/>
        <v>3</v>
      </c>
    </row>
    <row r="160" spans="1:27" x14ac:dyDescent="0.3">
      <c r="A160" s="106" t="s">
        <v>34</v>
      </c>
      <c r="B160" s="107" t="s">
        <v>482</v>
      </c>
      <c r="C160" s="107">
        <f t="shared" ref="C160:T160" si="61">IF(RANK(C61,C$53:C$74,0)&lt;11, RANK(C61,C$53:C$74,0),"" )</f>
        <v>7</v>
      </c>
      <c r="D160" s="107">
        <f t="shared" si="61"/>
        <v>5</v>
      </c>
      <c r="E160" s="107">
        <f t="shared" si="61"/>
        <v>5</v>
      </c>
      <c r="F160" s="107">
        <f t="shared" si="61"/>
        <v>5</v>
      </c>
      <c r="G160" s="107">
        <f t="shared" si="61"/>
        <v>9</v>
      </c>
      <c r="H160" s="107">
        <f t="shared" si="61"/>
        <v>7</v>
      </c>
      <c r="I160" s="107">
        <f t="shared" si="61"/>
        <v>2</v>
      </c>
      <c r="J160" s="107">
        <f t="shared" si="61"/>
        <v>1</v>
      </c>
      <c r="K160" s="107">
        <f t="shared" si="61"/>
        <v>6</v>
      </c>
      <c r="L160" s="107">
        <f t="shared" si="61"/>
        <v>7</v>
      </c>
      <c r="M160" s="107">
        <f t="shared" si="61"/>
        <v>7</v>
      </c>
      <c r="N160" s="107">
        <f t="shared" si="61"/>
        <v>2</v>
      </c>
      <c r="O160" s="107" t="str">
        <f t="shared" si="61"/>
        <v/>
      </c>
      <c r="P160" s="107">
        <f t="shared" si="61"/>
        <v>6</v>
      </c>
      <c r="Q160" s="107">
        <f t="shared" si="61"/>
        <v>5</v>
      </c>
      <c r="R160" s="107">
        <f t="shared" si="61"/>
        <v>1</v>
      </c>
      <c r="S160" s="107">
        <f t="shared" si="61"/>
        <v>9</v>
      </c>
      <c r="T160" s="107">
        <f t="shared" si="61"/>
        <v>7</v>
      </c>
      <c r="U160" s="107">
        <f t="shared" si="53"/>
        <v>9</v>
      </c>
      <c r="V160" s="107">
        <f t="shared" si="53"/>
        <v>9</v>
      </c>
      <c r="W160" s="107">
        <f t="shared" si="53"/>
        <v>8</v>
      </c>
      <c r="X160" s="107">
        <f t="shared" si="53"/>
        <v>10</v>
      </c>
      <c r="Y160" s="107" t="str">
        <f t="shared" si="53"/>
        <v/>
      </c>
      <c r="Z160" s="107" t="str">
        <f t="shared" si="53"/>
        <v/>
      </c>
      <c r="AA160" s="107" t="str">
        <f t="shared" si="53"/>
        <v/>
      </c>
    </row>
    <row r="161" spans="1:27" x14ac:dyDescent="0.3">
      <c r="A161" s="106" t="s">
        <v>34</v>
      </c>
      <c r="B161" s="107" t="s">
        <v>483</v>
      </c>
      <c r="C161" s="107" t="str">
        <f t="shared" ref="C161:T161" si="62">IF(RANK(C62,C$53:C$74,0)&lt;11, RANK(C62,C$53:C$74,0),"" )</f>
        <v/>
      </c>
      <c r="D161" s="107">
        <f t="shared" si="62"/>
        <v>9</v>
      </c>
      <c r="E161" s="107" t="str">
        <f t="shared" si="62"/>
        <v/>
      </c>
      <c r="F161" s="107" t="str">
        <f t="shared" si="62"/>
        <v/>
      </c>
      <c r="G161" s="107" t="str">
        <f t="shared" si="62"/>
        <v/>
      </c>
      <c r="H161" s="107">
        <f t="shared" si="62"/>
        <v>3</v>
      </c>
      <c r="I161" s="107" t="str">
        <f t="shared" si="62"/>
        <v/>
      </c>
      <c r="J161" s="107" t="str">
        <f t="shared" si="62"/>
        <v/>
      </c>
      <c r="K161" s="107">
        <f t="shared" si="62"/>
        <v>4</v>
      </c>
      <c r="L161" s="107" t="str">
        <f t="shared" si="62"/>
        <v/>
      </c>
      <c r="M161" s="107" t="str">
        <f t="shared" si="62"/>
        <v/>
      </c>
      <c r="N161" s="107" t="str">
        <f t="shared" si="62"/>
        <v/>
      </c>
      <c r="O161" s="107" t="str">
        <f t="shared" si="62"/>
        <v/>
      </c>
      <c r="P161" s="107">
        <f t="shared" si="62"/>
        <v>10</v>
      </c>
      <c r="Q161" s="107">
        <f t="shared" si="62"/>
        <v>8</v>
      </c>
      <c r="R161" s="107">
        <f t="shared" si="62"/>
        <v>6</v>
      </c>
      <c r="S161" s="107">
        <f t="shared" si="62"/>
        <v>5</v>
      </c>
      <c r="T161" s="107">
        <f t="shared" si="62"/>
        <v>6</v>
      </c>
      <c r="U161" s="107">
        <f t="shared" si="53"/>
        <v>4</v>
      </c>
      <c r="V161" s="107" t="str">
        <f t="shared" si="53"/>
        <v/>
      </c>
      <c r="W161" s="107">
        <f t="shared" si="53"/>
        <v>5</v>
      </c>
      <c r="X161" s="107">
        <f t="shared" si="53"/>
        <v>4</v>
      </c>
      <c r="Y161" s="107" t="str">
        <f t="shared" si="53"/>
        <v/>
      </c>
      <c r="Z161" s="107">
        <f t="shared" si="53"/>
        <v>3</v>
      </c>
      <c r="AA161" s="107" t="str">
        <f t="shared" si="53"/>
        <v/>
      </c>
    </row>
    <row r="162" spans="1:27" x14ac:dyDescent="0.3">
      <c r="A162" s="106" t="s">
        <v>34</v>
      </c>
      <c r="B162" s="107" t="s">
        <v>484</v>
      </c>
      <c r="C162" s="107" t="str">
        <f t="shared" ref="C162:T162" si="63">IF(RANK(C63,C$53:C$74,0)&lt;11, RANK(C63,C$53:C$74,0),"" )</f>
        <v/>
      </c>
      <c r="D162" s="107" t="str">
        <f t="shared" si="63"/>
        <v/>
      </c>
      <c r="E162" s="107">
        <f t="shared" si="63"/>
        <v>3</v>
      </c>
      <c r="F162" s="107" t="str">
        <f t="shared" si="63"/>
        <v/>
      </c>
      <c r="G162" s="107" t="str">
        <f t="shared" si="63"/>
        <v/>
      </c>
      <c r="H162" s="107" t="str">
        <f t="shared" si="63"/>
        <v/>
      </c>
      <c r="I162" s="107" t="str">
        <f t="shared" si="63"/>
        <v/>
      </c>
      <c r="J162" s="107" t="str">
        <f t="shared" si="63"/>
        <v/>
      </c>
      <c r="K162" s="107">
        <f t="shared" si="63"/>
        <v>3</v>
      </c>
      <c r="L162" s="107" t="str">
        <f t="shared" si="63"/>
        <v/>
      </c>
      <c r="M162" s="107" t="str">
        <f t="shared" si="63"/>
        <v/>
      </c>
      <c r="N162" s="107" t="str">
        <f t="shared" si="63"/>
        <v/>
      </c>
      <c r="O162" s="107" t="str">
        <f t="shared" si="63"/>
        <v/>
      </c>
      <c r="P162" s="107" t="str">
        <f t="shared" si="63"/>
        <v/>
      </c>
      <c r="Q162" s="107">
        <f t="shared" si="63"/>
        <v>10</v>
      </c>
      <c r="R162" s="107">
        <f t="shared" si="63"/>
        <v>2</v>
      </c>
      <c r="S162" s="107">
        <f t="shared" si="63"/>
        <v>8</v>
      </c>
      <c r="T162" s="107" t="str">
        <f t="shared" si="63"/>
        <v/>
      </c>
      <c r="U162" s="107">
        <f t="shared" ref="U162:AA171" si="64">IF(RANK(U63,U$53:U$74,0)&lt;11, RANK(U63,U$53:U$74,0),"" )</f>
        <v>10</v>
      </c>
      <c r="V162" s="107">
        <f t="shared" si="64"/>
        <v>2</v>
      </c>
      <c r="W162" s="107">
        <f t="shared" si="64"/>
        <v>10</v>
      </c>
      <c r="X162" s="107">
        <f t="shared" si="64"/>
        <v>9</v>
      </c>
      <c r="Y162" s="107">
        <f t="shared" si="64"/>
        <v>6</v>
      </c>
      <c r="Z162" s="107">
        <f t="shared" si="64"/>
        <v>8</v>
      </c>
      <c r="AA162" s="107">
        <f t="shared" si="64"/>
        <v>6</v>
      </c>
    </row>
    <row r="163" spans="1:27" x14ac:dyDescent="0.3">
      <c r="A163" s="106" t="s">
        <v>34</v>
      </c>
      <c r="B163" s="107" t="s">
        <v>485</v>
      </c>
      <c r="C163" s="107">
        <f t="shared" ref="C163:T163" si="65">IF(RANK(C64,C$53:C$74,0)&lt;11, RANK(C64,C$53:C$74,0),"" )</f>
        <v>4</v>
      </c>
      <c r="D163" s="107" t="str">
        <f t="shared" si="65"/>
        <v/>
      </c>
      <c r="E163" s="107" t="str">
        <f t="shared" si="65"/>
        <v/>
      </c>
      <c r="F163" s="107" t="str">
        <f t="shared" si="65"/>
        <v/>
      </c>
      <c r="G163" s="107">
        <f t="shared" si="65"/>
        <v>1</v>
      </c>
      <c r="H163" s="107" t="str">
        <f t="shared" si="65"/>
        <v/>
      </c>
      <c r="I163" s="107">
        <f t="shared" si="65"/>
        <v>4</v>
      </c>
      <c r="J163" s="107" t="str">
        <f t="shared" si="65"/>
        <v/>
      </c>
      <c r="K163" s="107" t="str">
        <f t="shared" si="65"/>
        <v/>
      </c>
      <c r="L163" s="107">
        <f t="shared" si="65"/>
        <v>10</v>
      </c>
      <c r="M163" s="107" t="str">
        <f t="shared" si="65"/>
        <v/>
      </c>
      <c r="N163" s="107" t="str">
        <f t="shared" si="65"/>
        <v/>
      </c>
      <c r="O163" s="107" t="str">
        <f t="shared" si="65"/>
        <v/>
      </c>
      <c r="P163" s="107">
        <f t="shared" si="65"/>
        <v>7</v>
      </c>
      <c r="Q163" s="107">
        <f t="shared" si="65"/>
        <v>6</v>
      </c>
      <c r="R163" s="107">
        <f t="shared" si="65"/>
        <v>5</v>
      </c>
      <c r="S163" s="107">
        <f t="shared" si="65"/>
        <v>4</v>
      </c>
      <c r="T163" s="107">
        <f t="shared" si="65"/>
        <v>3</v>
      </c>
      <c r="U163" s="107">
        <f t="shared" si="64"/>
        <v>5</v>
      </c>
      <c r="V163" s="107" t="str">
        <f t="shared" si="64"/>
        <v/>
      </c>
      <c r="W163" s="107">
        <f t="shared" si="64"/>
        <v>1</v>
      </c>
      <c r="X163" s="107">
        <f t="shared" si="64"/>
        <v>5</v>
      </c>
      <c r="Y163" s="107" t="str">
        <f t="shared" si="64"/>
        <v/>
      </c>
      <c r="Z163" s="107" t="str">
        <f t="shared" si="64"/>
        <v/>
      </c>
      <c r="AA163" s="107" t="str">
        <f t="shared" si="64"/>
        <v/>
      </c>
    </row>
    <row r="164" spans="1:27" x14ac:dyDescent="0.3">
      <c r="A164" s="106" t="s">
        <v>34</v>
      </c>
      <c r="B164" s="107" t="s">
        <v>486</v>
      </c>
      <c r="C164" s="107">
        <f t="shared" ref="C164:T164" si="66">IF(RANK(C65,C$53:C$74,0)&lt;11, RANK(C65,C$53:C$74,0),"" )</f>
        <v>8</v>
      </c>
      <c r="D164" s="107">
        <f t="shared" si="66"/>
        <v>7</v>
      </c>
      <c r="E164" s="107">
        <f t="shared" si="66"/>
        <v>2</v>
      </c>
      <c r="F164" s="107">
        <f t="shared" si="66"/>
        <v>8</v>
      </c>
      <c r="G164" s="107">
        <f t="shared" si="66"/>
        <v>8</v>
      </c>
      <c r="H164" s="107">
        <f t="shared" si="66"/>
        <v>8</v>
      </c>
      <c r="I164" s="107">
        <f t="shared" si="66"/>
        <v>7</v>
      </c>
      <c r="J164" s="107">
        <f t="shared" si="66"/>
        <v>6</v>
      </c>
      <c r="K164" s="107">
        <f t="shared" si="66"/>
        <v>1</v>
      </c>
      <c r="L164" s="107">
        <f t="shared" si="66"/>
        <v>5</v>
      </c>
      <c r="M164" s="107">
        <f t="shared" si="66"/>
        <v>6</v>
      </c>
      <c r="N164" s="107">
        <f t="shared" si="66"/>
        <v>6</v>
      </c>
      <c r="O164" s="107">
        <f t="shared" si="66"/>
        <v>10</v>
      </c>
      <c r="P164" s="107" t="str">
        <f t="shared" si="66"/>
        <v/>
      </c>
      <c r="Q164" s="107" t="str">
        <f t="shared" si="66"/>
        <v/>
      </c>
      <c r="R164" s="107">
        <f t="shared" si="66"/>
        <v>8</v>
      </c>
      <c r="S164" s="107">
        <f t="shared" si="66"/>
        <v>1</v>
      </c>
      <c r="T164" s="107">
        <f t="shared" si="66"/>
        <v>4</v>
      </c>
      <c r="U164" s="107">
        <f t="shared" si="64"/>
        <v>3</v>
      </c>
      <c r="V164" s="107">
        <f t="shared" si="64"/>
        <v>4</v>
      </c>
      <c r="W164" s="107">
        <f t="shared" si="64"/>
        <v>2</v>
      </c>
      <c r="X164" s="107">
        <f t="shared" si="64"/>
        <v>3</v>
      </c>
      <c r="Y164" s="107">
        <f t="shared" si="64"/>
        <v>9</v>
      </c>
      <c r="Z164" s="107" t="str">
        <f t="shared" si="64"/>
        <v/>
      </c>
      <c r="AA164" s="107">
        <f t="shared" si="64"/>
        <v>9</v>
      </c>
    </row>
    <row r="165" spans="1:27" x14ac:dyDescent="0.3">
      <c r="A165" s="106" t="s">
        <v>34</v>
      </c>
      <c r="B165" s="107" t="s">
        <v>487</v>
      </c>
      <c r="C165" s="107">
        <f t="shared" ref="C165:T165" si="67">IF(RANK(C66,C$53:C$74,0)&lt;11, RANK(C66,C$53:C$74,0),"" )</f>
        <v>1</v>
      </c>
      <c r="D165" s="107" t="str">
        <f t="shared" si="67"/>
        <v/>
      </c>
      <c r="E165" s="107">
        <f t="shared" si="67"/>
        <v>7</v>
      </c>
      <c r="F165" s="107">
        <f t="shared" si="67"/>
        <v>10</v>
      </c>
      <c r="G165" s="107" t="str">
        <f t="shared" si="67"/>
        <v/>
      </c>
      <c r="H165" s="107">
        <f t="shared" si="67"/>
        <v>4</v>
      </c>
      <c r="I165" s="107">
        <f t="shared" si="67"/>
        <v>9</v>
      </c>
      <c r="J165" s="107" t="str">
        <f t="shared" si="67"/>
        <v/>
      </c>
      <c r="K165" s="107">
        <f t="shared" si="67"/>
        <v>7</v>
      </c>
      <c r="L165" s="107">
        <f t="shared" si="67"/>
        <v>8</v>
      </c>
      <c r="M165" s="107">
        <f t="shared" si="67"/>
        <v>3</v>
      </c>
      <c r="N165" s="107">
        <f t="shared" si="67"/>
        <v>3</v>
      </c>
      <c r="O165" s="107">
        <f t="shared" si="67"/>
        <v>4</v>
      </c>
      <c r="P165" s="107">
        <f t="shared" si="67"/>
        <v>5</v>
      </c>
      <c r="Q165" s="107">
        <f t="shared" si="67"/>
        <v>4</v>
      </c>
      <c r="R165" s="107">
        <f t="shared" si="67"/>
        <v>3</v>
      </c>
      <c r="S165" s="107">
        <f t="shared" si="67"/>
        <v>10</v>
      </c>
      <c r="T165" s="107" t="str">
        <f t="shared" si="67"/>
        <v/>
      </c>
      <c r="U165" s="107" t="str">
        <f t="shared" si="64"/>
        <v/>
      </c>
      <c r="V165" s="107" t="str">
        <f t="shared" si="64"/>
        <v/>
      </c>
      <c r="W165" s="107" t="str">
        <f t="shared" si="64"/>
        <v/>
      </c>
      <c r="X165" s="107" t="str">
        <f t="shared" si="64"/>
        <v/>
      </c>
      <c r="Y165" s="107">
        <f t="shared" si="64"/>
        <v>5</v>
      </c>
      <c r="Z165" s="107">
        <f t="shared" si="64"/>
        <v>6</v>
      </c>
      <c r="AA165" s="107">
        <f t="shared" si="64"/>
        <v>4</v>
      </c>
    </row>
    <row r="166" spans="1:27" x14ac:dyDescent="0.3">
      <c r="A166" s="106" t="s">
        <v>34</v>
      </c>
      <c r="B166" s="107" t="s">
        <v>488</v>
      </c>
      <c r="C166" s="107">
        <f t="shared" ref="C166:T166" si="68">IF(RANK(C67,C$53:C$74,0)&lt;11, RANK(C67,C$53:C$74,0),"" )</f>
        <v>6</v>
      </c>
      <c r="D166" s="107">
        <f t="shared" si="68"/>
        <v>1</v>
      </c>
      <c r="E166" s="107">
        <f t="shared" si="68"/>
        <v>6</v>
      </c>
      <c r="F166" s="107">
        <f t="shared" si="68"/>
        <v>6</v>
      </c>
      <c r="G166" s="107">
        <f t="shared" si="68"/>
        <v>5</v>
      </c>
      <c r="H166" s="107">
        <f t="shared" si="68"/>
        <v>5</v>
      </c>
      <c r="I166" s="107">
        <f t="shared" si="68"/>
        <v>5</v>
      </c>
      <c r="J166" s="107">
        <f t="shared" si="68"/>
        <v>7</v>
      </c>
      <c r="K166" s="107">
        <f t="shared" si="68"/>
        <v>5</v>
      </c>
      <c r="L166" s="107">
        <f t="shared" si="68"/>
        <v>1</v>
      </c>
      <c r="M166" s="107">
        <f t="shared" si="68"/>
        <v>5</v>
      </c>
      <c r="N166" s="107" t="str">
        <f t="shared" si="68"/>
        <v/>
      </c>
      <c r="O166" s="107" t="str">
        <f t="shared" si="68"/>
        <v/>
      </c>
      <c r="P166" s="107">
        <f t="shared" si="68"/>
        <v>4</v>
      </c>
      <c r="Q166" s="107">
        <f t="shared" si="68"/>
        <v>3</v>
      </c>
      <c r="R166" s="107" t="str">
        <f t="shared" si="68"/>
        <v/>
      </c>
      <c r="S166" s="107" t="str">
        <f t="shared" si="68"/>
        <v/>
      </c>
      <c r="T166" s="107" t="str">
        <f t="shared" si="68"/>
        <v/>
      </c>
      <c r="U166" s="107" t="str">
        <f t="shared" si="64"/>
        <v/>
      </c>
      <c r="V166" s="107">
        <f t="shared" si="64"/>
        <v>7</v>
      </c>
      <c r="W166" s="107">
        <f t="shared" si="64"/>
        <v>4</v>
      </c>
      <c r="X166" s="107" t="str">
        <f t="shared" si="64"/>
        <v/>
      </c>
      <c r="Y166" s="107" t="str">
        <f t="shared" si="64"/>
        <v/>
      </c>
      <c r="Z166" s="107" t="str">
        <f t="shared" si="64"/>
        <v/>
      </c>
      <c r="AA166" s="107" t="str">
        <f t="shared" si="64"/>
        <v/>
      </c>
    </row>
    <row r="167" spans="1:27" x14ac:dyDescent="0.3">
      <c r="A167" s="106" t="s">
        <v>34</v>
      </c>
      <c r="B167" s="107" t="s">
        <v>489</v>
      </c>
      <c r="C167" s="107">
        <f t="shared" ref="C167:T167" si="69">IF(RANK(C68,C$53:C$74,0)&lt;11, RANK(C68,C$53:C$74,0),"" )</f>
        <v>2</v>
      </c>
      <c r="D167" s="107" t="str">
        <f t="shared" si="69"/>
        <v/>
      </c>
      <c r="E167" s="107" t="str">
        <f t="shared" si="69"/>
        <v/>
      </c>
      <c r="F167" s="107" t="str">
        <f t="shared" si="69"/>
        <v/>
      </c>
      <c r="G167" s="107" t="str">
        <f t="shared" si="69"/>
        <v/>
      </c>
      <c r="H167" s="107" t="str">
        <f t="shared" si="69"/>
        <v/>
      </c>
      <c r="I167" s="107">
        <f t="shared" si="69"/>
        <v>1</v>
      </c>
      <c r="J167" s="107" t="str">
        <f t="shared" si="69"/>
        <v/>
      </c>
      <c r="K167" s="107" t="str">
        <f t="shared" si="69"/>
        <v/>
      </c>
      <c r="L167" s="107" t="str">
        <f t="shared" si="69"/>
        <v/>
      </c>
      <c r="M167" s="107">
        <f t="shared" si="69"/>
        <v>8</v>
      </c>
      <c r="N167" s="107">
        <f t="shared" si="69"/>
        <v>7</v>
      </c>
      <c r="O167" s="107">
        <f t="shared" si="69"/>
        <v>2</v>
      </c>
      <c r="P167" s="107">
        <f t="shared" si="69"/>
        <v>9</v>
      </c>
      <c r="Q167" s="107">
        <f t="shared" si="69"/>
        <v>1</v>
      </c>
      <c r="R167" s="107">
        <f t="shared" si="69"/>
        <v>4</v>
      </c>
      <c r="S167" s="107" t="str">
        <f t="shared" si="69"/>
        <v/>
      </c>
      <c r="T167" s="107">
        <f t="shared" si="69"/>
        <v>9</v>
      </c>
      <c r="U167" s="107">
        <f t="shared" si="64"/>
        <v>7</v>
      </c>
      <c r="V167" s="107">
        <f t="shared" si="64"/>
        <v>5</v>
      </c>
      <c r="W167" s="107">
        <f t="shared" si="64"/>
        <v>9</v>
      </c>
      <c r="X167" s="107">
        <f t="shared" si="64"/>
        <v>7</v>
      </c>
      <c r="Y167" s="107">
        <f t="shared" si="64"/>
        <v>7</v>
      </c>
      <c r="Z167" s="107">
        <f t="shared" si="64"/>
        <v>9</v>
      </c>
      <c r="AA167" s="107">
        <f t="shared" si="64"/>
        <v>7</v>
      </c>
    </row>
    <row r="168" spans="1:27" x14ac:dyDescent="0.3">
      <c r="A168" s="106" t="s">
        <v>34</v>
      </c>
      <c r="B168" s="107" t="s">
        <v>490</v>
      </c>
      <c r="C168" s="107" t="str">
        <f t="shared" ref="C168:T168" si="70">IF(RANK(C69,C$53:C$74,0)&lt;11, RANK(C69,C$53:C$74,0),"" )</f>
        <v/>
      </c>
      <c r="D168" s="107" t="str">
        <f t="shared" si="70"/>
        <v/>
      </c>
      <c r="E168" s="107" t="str">
        <f t="shared" si="70"/>
        <v/>
      </c>
      <c r="F168" s="107" t="str">
        <f t="shared" si="70"/>
        <v/>
      </c>
      <c r="G168" s="107">
        <f t="shared" si="70"/>
        <v>4</v>
      </c>
      <c r="H168" s="107" t="str">
        <f t="shared" si="70"/>
        <v/>
      </c>
      <c r="I168" s="107" t="str">
        <f t="shared" si="70"/>
        <v/>
      </c>
      <c r="J168" s="107" t="str">
        <f t="shared" si="70"/>
        <v/>
      </c>
      <c r="K168" s="107" t="str">
        <f t="shared" si="70"/>
        <v/>
      </c>
      <c r="L168" s="107" t="str">
        <f t="shared" si="70"/>
        <v/>
      </c>
      <c r="M168" s="107" t="str">
        <f t="shared" si="70"/>
        <v/>
      </c>
      <c r="N168" s="107">
        <f t="shared" si="70"/>
        <v>10</v>
      </c>
      <c r="O168" s="107">
        <f t="shared" si="70"/>
        <v>6</v>
      </c>
      <c r="P168" s="107">
        <f t="shared" si="70"/>
        <v>3</v>
      </c>
      <c r="Q168" s="107" t="str">
        <f t="shared" si="70"/>
        <v/>
      </c>
      <c r="R168" s="107" t="str">
        <f t="shared" si="70"/>
        <v/>
      </c>
      <c r="S168" s="107" t="str">
        <f t="shared" si="70"/>
        <v/>
      </c>
      <c r="T168" s="107" t="str">
        <f t="shared" si="70"/>
        <v/>
      </c>
      <c r="U168" s="107" t="str">
        <f t="shared" si="64"/>
        <v/>
      </c>
      <c r="V168" s="107" t="str">
        <f t="shared" si="64"/>
        <v/>
      </c>
      <c r="W168" s="107" t="str">
        <f t="shared" si="64"/>
        <v/>
      </c>
      <c r="X168" s="107">
        <f t="shared" si="64"/>
        <v>8</v>
      </c>
      <c r="Y168" s="107" t="str">
        <f t="shared" si="64"/>
        <v/>
      </c>
      <c r="Z168" s="107" t="str">
        <f t="shared" si="64"/>
        <v/>
      </c>
      <c r="AA168" s="107" t="str">
        <f t="shared" si="64"/>
        <v/>
      </c>
    </row>
    <row r="169" spans="1:27" x14ac:dyDescent="0.3">
      <c r="A169" s="106" t="s">
        <v>34</v>
      </c>
      <c r="B169" s="107" t="s">
        <v>491</v>
      </c>
      <c r="C169" s="107" t="str">
        <f t="shared" ref="C169:T169" si="71">IF(RANK(C70,C$53:C$74,0)&lt;11, RANK(C70,C$53:C$74,0),"" )</f>
        <v/>
      </c>
      <c r="D169" s="107" t="str">
        <f t="shared" si="71"/>
        <v/>
      </c>
      <c r="E169" s="107" t="str">
        <f t="shared" si="71"/>
        <v/>
      </c>
      <c r="F169" s="107">
        <f t="shared" si="71"/>
        <v>1</v>
      </c>
      <c r="G169" s="107" t="str">
        <f t="shared" si="71"/>
        <v/>
      </c>
      <c r="H169" s="107">
        <f t="shared" si="71"/>
        <v>1</v>
      </c>
      <c r="I169" s="107" t="str">
        <f t="shared" si="71"/>
        <v/>
      </c>
      <c r="J169" s="107">
        <f t="shared" si="71"/>
        <v>10</v>
      </c>
      <c r="K169" s="107" t="str">
        <f t="shared" si="71"/>
        <v/>
      </c>
      <c r="L169" s="107" t="str">
        <f t="shared" si="71"/>
        <v/>
      </c>
      <c r="M169" s="107">
        <f t="shared" si="71"/>
        <v>10</v>
      </c>
      <c r="N169" s="107">
        <f t="shared" si="71"/>
        <v>9</v>
      </c>
      <c r="O169" s="107" t="str">
        <f t="shared" si="71"/>
        <v/>
      </c>
      <c r="P169" s="107" t="str">
        <f t="shared" si="71"/>
        <v/>
      </c>
      <c r="Q169" s="107" t="str">
        <f t="shared" si="71"/>
        <v/>
      </c>
      <c r="R169" s="107">
        <f t="shared" si="71"/>
        <v>10</v>
      </c>
      <c r="S169" s="107" t="str">
        <f t="shared" si="71"/>
        <v/>
      </c>
      <c r="T169" s="107" t="str">
        <f t="shared" si="71"/>
        <v/>
      </c>
      <c r="U169" s="107" t="str">
        <f t="shared" si="64"/>
        <v/>
      </c>
      <c r="V169" s="107" t="str">
        <f t="shared" si="64"/>
        <v/>
      </c>
      <c r="W169" s="107" t="str">
        <f t="shared" si="64"/>
        <v/>
      </c>
      <c r="X169" s="107" t="str">
        <f t="shared" si="64"/>
        <v/>
      </c>
      <c r="Y169" s="107" t="str">
        <f t="shared" si="64"/>
        <v/>
      </c>
      <c r="Z169" s="107" t="str">
        <f t="shared" si="64"/>
        <v/>
      </c>
      <c r="AA169" s="107">
        <f t="shared" si="64"/>
        <v>10</v>
      </c>
    </row>
    <row r="170" spans="1:27" x14ac:dyDescent="0.3">
      <c r="A170" s="106" t="s">
        <v>34</v>
      </c>
      <c r="B170" s="107" t="s">
        <v>492</v>
      </c>
      <c r="C170" s="107" t="str">
        <f t="shared" ref="C170:T170" si="72">IF(RANK(C71,C$53:C$74,0)&lt;11, RANK(C71,C$53:C$74,0),"" )</f>
        <v/>
      </c>
      <c r="D170" s="107" t="str">
        <f t="shared" si="72"/>
        <v/>
      </c>
      <c r="E170" s="107">
        <f t="shared" si="72"/>
        <v>1</v>
      </c>
      <c r="F170" s="107" t="str">
        <f t="shared" si="72"/>
        <v/>
      </c>
      <c r="G170" s="107">
        <f t="shared" si="72"/>
        <v>2</v>
      </c>
      <c r="H170" s="107" t="str">
        <f t="shared" si="72"/>
        <v/>
      </c>
      <c r="I170" s="107" t="str">
        <f t="shared" si="72"/>
        <v/>
      </c>
      <c r="J170" s="107" t="str">
        <f t="shared" si="72"/>
        <v/>
      </c>
      <c r="K170" s="107" t="str">
        <f t="shared" si="72"/>
        <v/>
      </c>
      <c r="L170" s="107" t="str">
        <f t="shared" si="72"/>
        <v/>
      </c>
      <c r="M170" s="107">
        <f t="shared" si="72"/>
        <v>2</v>
      </c>
      <c r="N170" s="107">
        <f t="shared" si="72"/>
        <v>4</v>
      </c>
      <c r="O170" s="107" t="str">
        <f t="shared" si="72"/>
        <v/>
      </c>
      <c r="P170" s="107">
        <f t="shared" si="72"/>
        <v>8</v>
      </c>
      <c r="Q170" s="107">
        <f t="shared" si="72"/>
        <v>7</v>
      </c>
      <c r="R170" s="107">
        <f t="shared" si="72"/>
        <v>7</v>
      </c>
      <c r="S170" s="107">
        <f t="shared" si="72"/>
        <v>6</v>
      </c>
      <c r="T170" s="107">
        <f t="shared" si="72"/>
        <v>2</v>
      </c>
      <c r="U170" s="107">
        <f t="shared" si="64"/>
        <v>1</v>
      </c>
      <c r="V170" s="107">
        <f t="shared" si="64"/>
        <v>3</v>
      </c>
      <c r="W170" s="107" t="str">
        <f t="shared" si="64"/>
        <v/>
      </c>
      <c r="X170" s="107">
        <f t="shared" si="64"/>
        <v>2</v>
      </c>
      <c r="Y170" s="107" t="str">
        <f t="shared" si="64"/>
        <v/>
      </c>
      <c r="Z170" s="107" t="str">
        <f t="shared" si="64"/>
        <v/>
      </c>
      <c r="AA170" s="107" t="str">
        <f t="shared" si="64"/>
        <v/>
      </c>
    </row>
    <row r="171" spans="1:27" x14ac:dyDescent="0.3">
      <c r="A171" s="106" t="s">
        <v>34</v>
      </c>
      <c r="B171" s="107" t="s">
        <v>493</v>
      </c>
      <c r="C171" s="107" t="str">
        <f t="shared" ref="C171:T171" si="73">IF(RANK(C72,C$53:C$74,0)&lt;11, RANK(C72,C$53:C$74,0),"" )</f>
        <v/>
      </c>
      <c r="D171" s="107">
        <f t="shared" si="73"/>
        <v>2</v>
      </c>
      <c r="E171" s="107" t="str">
        <f t="shared" si="73"/>
        <v/>
      </c>
      <c r="F171" s="107" t="str">
        <f t="shared" si="73"/>
        <v/>
      </c>
      <c r="G171" s="107" t="str">
        <f t="shared" si="73"/>
        <v/>
      </c>
      <c r="H171" s="107" t="str">
        <f t="shared" si="73"/>
        <v/>
      </c>
      <c r="I171" s="107" t="str">
        <f t="shared" si="73"/>
        <v/>
      </c>
      <c r="J171" s="107" t="str">
        <f t="shared" si="73"/>
        <v/>
      </c>
      <c r="K171" s="107" t="str">
        <f t="shared" si="73"/>
        <v/>
      </c>
      <c r="L171" s="107">
        <f t="shared" si="73"/>
        <v>2</v>
      </c>
      <c r="M171" s="107" t="str">
        <f t="shared" si="73"/>
        <v/>
      </c>
      <c r="N171" s="107" t="str">
        <f t="shared" si="73"/>
        <v/>
      </c>
      <c r="O171" s="107">
        <f t="shared" si="73"/>
        <v>7</v>
      </c>
      <c r="P171" s="107" t="str">
        <f t="shared" si="73"/>
        <v/>
      </c>
      <c r="Q171" s="107" t="str">
        <f t="shared" si="73"/>
        <v/>
      </c>
      <c r="R171" s="107" t="str">
        <f t="shared" si="73"/>
        <v/>
      </c>
      <c r="S171" s="107" t="str">
        <f t="shared" si="73"/>
        <v/>
      </c>
      <c r="T171" s="107" t="str">
        <f t="shared" si="73"/>
        <v/>
      </c>
      <c r="U171" s="107" t="str">
        <f t="shared" si="64"/>
        <v/>
      </c>
      <c r="V171" s="107" t="str">
        <f t="shared" si="64"/>
        <v/>
      </c>
      <c r="W171" s="107" t="str">
        <f t="shared" si="64"/>
        <v/>
      </c>
      <c r="X171" s="107" t="str">
        <f t="shared" si="64"/>
        <v/>
      </c>
      <c r="Y171" s="107" t="str">
        <f t="shared" si="64"/>
        <v/>
      </c>
      <c r="Z171" s="107" t="str">
        <f t="shared" si="64"/>
        <v/>
      </c>
      <c r="AA171" s="107" t="str">
        <f t="shared" si="64"/>
        <v/>
      </c>
    </row>
    <row r="172" spans="1:27" x14ac:dyDescent="0.3">
      <c r="A172" s="106" t="s">
        <v>34</v>
      </c>
      <c r="B172" s="107" t="s">
        <v>494</v>
      </c>
      <c r="C172" s="107" t="str">
        <f t="shared" ref="C172:T172" si="74">IF(RANK(C73,C$53:C$74,0)&lt;11, RANK(C73,C$53:C$74,0),"" )</f>
        <v/>
      </c>
      <c r="D172" s="107" t="str">
        <f t="shared" si="74"/>
        <v/>
      </c>
      <c r="E172" s="107" t="str">
        <f t="shared" si="74"/>
        <v/>
      </c>
      <c r="F172" s="107">
        <f t="shared" si="74"/>
        <v>4</v>
      </c>
      <c r="G172" s="107" t="str">
        <f t="shared" si="74"/>
        <v/>
      </c>
      <c r="H172" s="107" t="str">
        <f t="shared" si="74"/>
        <v/>
      </c>
      <c r="I172" s="107" t="str">
        <f t="shared" si="74"/>
        <v/>
      </c>
      <c r="J172" s="107" t="str">
        <f t="shared" si="74"/>
        <v/>
      </c>
      <c r="K172" s="107" t="str">
        <f t="shared" si="74"/>
        <v/>
      </c>
      <c r="L172" s="107">
        <f t="shared" si="74"/>
        <v>3</v>
      </c>
      <c r="M172" s="107" t="str">
        <f t="shared" si="74"/>
        <v/>
      </c>
      <c r="N172" s="107" t="str">
        <f t="shared" si="74"/>
        <v/>
      </c>
      <c r="O172" s="107">
        <f t="shared" si="74"/>
        <v>5</v>
      </c>
      <c r="P172" s="107">
        <f t="shared" si="74"/>
        <v>2</v>
      </c>
      <c r="Q172" s="107" t="str">
        <f t="shared" si="74"/>
        <v/>
      </c>
      <c r="R172" s="107" t="str">
        <f t="shared" si="74"/>
        <v/>
      </c>
      <c r="S172" s="107" t="str">
        <f t="shared" si="74"/>
        <v/>
      </c>
      <c r="T172" s="107">
        <f t="shared" si="74"/>
        <v>10</v>
      </c>
      <c r="U172" s="107">
        <f t="shared" ref="U172:AA173" si="75">IF(RANK(U73,U$53:U$74,0)&lt;11, RANK(U73,U$53:U$74,0),"" )</f>
        <v>8</v>
      </c>
      <c r="V172" s="107" t="str">
        <f t="shared" si="75"/>
        <v/>
      </c>
      <c r="W172" s="107" t="str">
        <f t="shared" si="75"/>
        <v/>
      </c>
      <c r="X172" s="107" t="str">
        <f t="shared" si="75"/>
        <v/>
      </c>
      <c r="Y172" s="107" t="str">
        <f t="shared" si="75"/>
        <v/>
      </c>
      <c r="Z172" s="107" t="str">
        <f t="shared" si="75"/>
        <v/>
      </c>
      <c r="AA172" s="107" t="str">
        <f t="shared" si="75"/>
        <v/>
      </c>
    </row>
    <row r="173" spans="1:27" x14ac:dyDescent="0.3">
      <c r="A173" s="106" t="s">
        <v>34</v>
      </c>
      <c r="B173" s="107" t="s">
        <v>495</v>
      </c>
      <c r="C173" s="107" t="str">
        <f t="shared" ref="C173:T173" si="76">IF(RANK(C74,C$53:C$74,0)&lt;11, RANK(C74,C$53:C$74,0),"" )</f>
        <v/>
      </c>
      <c r="D173" s="107" t="str">
        <f t="shared" si="76"/>
        <v/>
      </c>
      <c r="E173" s="107">
        <f t="shared" si="76"/>
        <v>4</v>
      </c>
      <c r="F173" s="107" t="str">
        <f t="shared" si="76"/>
        <v/>
      </c>
      <c r="G173" s="107" t="str">
        <f t="shared" si="76"/>
        <v/>
      </c>
      <c r="H173" s="107" t="str">
        <f t="shared" si="76"/>
        <v/>
      </c>
      <c r="I173" s="107" t="str">
        <f t="shared" si="76"/>
        <v/>
      </c>
      <c r="J173" s="107">
        <f t="shared" si="76"/>
        <v>4</v>
      </c>
      <c r="K173" s="107" t="str">
        <f t="shared" si="76"/>
        <v/>
      </c>
      <c r="L173" s="107">
        <f t="shared" si="76"/>
        <v>4</v>
      </c>
      <c r="M173" s="107">
        <f t="shared" si="76"/>
        <v>1</v>
      </c>
      <c r="N173" s="107">
        <f t="shared" si="76"/>
        <v>8</v>
      </c>
      <c r="O173" s="107">
        <f t="shared" si="76"/>
        <v>9</v>
      </c>
      <c r="P173" s="107" t="str">
        <f t="shared" si="76"/>
        <v/>
      </c>
      <c r="Q173" s="107" t="str">
        <f t="shared" si="76"/>
        <v/>
      </c>
      <c r="R173" s="107" t="str">
        <f t="shared" si="76"/>
        <v/>
      </c>
      <c r="S173" s="107" t="str">
        <f t="shared" si="76"/>
        <v/>
      </c>
      <c r="T173" s="107" t="str">
        <f t="shared" si="76"/>
        <v/>
      </c>
      <c r="U173" s="107" t="str">
        <f t="shared" si="75"/>
        <v/>
      </c>
      <c r="V173" s="107" t="str">
        <f t="shared" si="75"/>
        <v/>
      </c>
      <c r="W173" s="107">
        <f t="shared" si="75"/>
        <v>7</v>
      </c>
      <c r="X173" s="107" t="str">
        <f t="shared" si="75"/>
        <v/>
      </c>
      <c r="Y173" s="107" t="str">
        <f t="shared" si="75"/>
        <v/>
      </c>
      <c r="Z173" s="107" t="str">
        <f t="shared" si="75"/>
        <v/>
      </c>
      <c r="AA173" s="107">
        <f t="shared" si="75"/>
        <v>1</v>
      </c>
    </row>
    <row r="174" spans="1:27" x14ac:dyDescent="0.3">
      <c r="A174" s="108" t="s">
        <v>33</v>
      </c>
      <c r="B174" s="109" t="s">
        <v>496</v>
      </c>
      <c r="C174" s="109">
        <f t="shared" ref="C174:T174" si="77">IF(RANK(C77,C$77:C$101,0)&lt;11, RANK(C77,C$77:C$101,0),"" )</f>
        <v>2</v>
      </c>
      <c r="D174" s="109">
        <f t="shared" si="77"/>
        <v>7</v>
      </c>
      <c r="E174" s="109" t="str">
        <f t="shared" si="77"/>
        <v/>
      </c>
      <c r="F174" s="109">
        <f t="shared" si="77"/>
        <v>3</v>
      </c>
      <c r="G174" s="109">
        <f t="shared" si="77"/>
        <v>9</v>
      </c>
      <c r="H174" s="109">
        <f t="shared" si="77"/>
        <v>9</v>
      </c>
      <c r="I174" s="109" t="str">
        <f t="shared" si="77"/>
        <v/>
      </c>
      <c r="J174" s="109">
        <f t="shared" si="77"/>
        <v>8</v>
      </c>
      <c r="K174" s="109" t="str">
        <f t="shared" si="77"/>
        <v/>
      </c>
      <c r="L174" s="109" t="str">
        <f t="shared" si="77"/>
        <v/>
      </c>
      <c r="M174" s="109" t="str">
        <f t="shared" si="77"/>
        <v/>
      </c>
      <c r="N174" s="109">
        <f t="shared" si="77"/>
        <v>3</v>
      </c>
      <c r="O174" s="109">
        <f t="shared" si="77"/>
        <v>5</v>
      </c>
      <c r="P174" s="109" t="str">
        <f t="shared" si="77"/>
        <v/>
      </c>
      <c r="Q174" s="109" t="str">
        <f t="shared" si="77"/>
        <v/>
      </c>
      <c r="R174" s="109" t="str">
        <f t="shared" si="77"/>
        <v/>
      </c>
      <c r="S174" s="109">
        <f t="shared" si="77"/>
        <v>2</v>
      </c>
      <c r="T174" s="109">
        <f t="shared" si="77"/>
        <v>3</v>
      </c>
      <c r="U174" s="109">
        <f t="shared" ref="U174:AA183" si="78">IF(RANK(U77,U$77:U$101,0)&lt;11, RANK(U77,U$77:U$101,0),"" )</f>
        <v>3</v>
      </c>
      <c r="V174" s="109" t="str">
        <f t="shared" si="78"/>
        <v/>
      </c>
      <c r="W174" s="109">
        <f t="shared" si="78"/>
        <v>8</v>
      </c>
      <c r="X174" s="109">
        <f t="shared" si="78"/>
        <v>3</v>
      </c>
      <c r="Y174" s="109">
        <f t="shared" si="78"/>
        <v>9</v>
      </c>
      <c r="Z174" s="109" t="str">
        <f t="shared" si="78"/>
        <v/>
      </c>
      <c r="AA174" s="109" t="str">
        <f t="shared" si="78"/>
        <v/>
      </c>
    </row>
    <row r="175" spans="1:27" x14ac:dyDescent="0.3">
      <c r="A175" s="108" t="s">
        <v>33</v>
      </c>
      <c r="B175" s="109" t="s">
        <v>497</v>
      </c>
      <c r="C175" s="109" t="str">
        <f t="shared" ref="C175:T175" si="79">IF(RANK(C78,C$77:C$101,0)&lt;11, RANK(C78,C$77:C$101,0),"" )</f>
        <v/>
      </c>
      <c r="D175" s="109" t="str">
        <f t="shared" si="79"/>
        <v/>
      </c>
      <c r="E175" s="109" t="str">
        <f t="shared" si="79"/>
        <v/>
      </c>
      <c r="F175" s="109" t="str">
        <f t="shared" si="79"/>
        <v/>
      </c>
      <c r="G175" s="109" t="str">
        <f t="shared" si="79"/>
        <v/>
      </c>
      <c r="H175" s="109" t="str">
        <f t="shared" si="79"/>
        <v/>
      </c>
      <c r="I175" s="109">
        <f t="shared" si="79"/>
        <v>4</v>
      </c>
      <c r="J175" s="109" t="str">
        <f t="shared" si="79"/>
        <v/>
      </c>
      <c r="K175" s="109" t="str">
        <f t="shared" si="79"/>
        <v/>
      </c>
      <c r="L175" s="109" t="str">
        <f t="shared" si="79"/>
        <v/>
      </c>
      <c r="M175" s="109" t="str">
        <f t="shared" si="79"/>
        <v/>
      </c>
      <c r="N175" s="109">
        <f t="shared" si="79"/>
        <v>2</v>
      </c>
      <c r="O175" s="109" t="str">
        <f t="shared" si="79"/>
        <v/>
      </c>
      <c r="P175" s="109" t="str">
        <f t="shared" si="79"/>
        <v/>
      </c>
      <c r="Q175" s="109" t="str">
        <f t="shared" si="79"/>
        <v/>
      </c>
      <c r="R175" s="109" t="str">
        <f t="shared" si="79"/>
        <v/>
      </c>
      <c r="S175" s="109" t="str">
        <f t="shared" si="79"/>
        <v/>
      </c>
      <c r="T175" s="109" t="str">
        <f t="shared" si="79"/>
        <v/>
      </c>
      <c r="U175" s="109" t="str">
        <f t="shared" si="78"/>
        <v/>
      </c>
      <c r="V175" s="109" t="str">
        <f t="shared" si="78"/>
        <v/>
      </c>
      <c r="W175" s="109" t="str">
        <f t="shared" si="78"/>
        <v/>
      </c>
      <c r="X175" s="109" t="str">
        <f t="shared" si="78"/>
        <v/>
      </c>
      <c r="Y175" s="109">
        <f t="shared" si="78"/>
        <v>7</v>
      </c>
      <c r="Z175" s="109">
        <f t="shared" si="78"/>
        <v>7</v>
      </c>
      <c r="AA175" s="109" t="str">
        <f t="shared" si="78"/>
        <v/>
      </c>
    </row>
    <row r="176" spans="1:27" x14ac:dyDescent="0.3">
      <c r="A176" s="108" t="s">
        <v>33</v>
      </c>
      <c r="B176" s="109" t="s">
        <v>498</v>
      </c>
      <c r="C176" s="109" t="str">
        <f t="shared" ref="C176:T176" si="80">IF(RANK(C79,C$77:C$101,0)&lt;11, RANK(C79,C$77:C$101,0),"" )</f>
        <v/>
      </c>
      <c r="D176" s="109" t="str">
        <f t="shared" si="80"/>
        <v/>
      </c>
      <c r="E176" s="109" t="str">
        <f t="shared" si="80"/>
        <v/>
      </c>
      <c r="F176" s="109" t="str">
        <f t="shared" si="80"/>
        <v/>
      </c>
      <c r="G176" s="109" t="str">
        <f t="shared" si="80"/>
        <v/>
      </c>
      <c r="H176" s="109" t="str">
        <f t="shared" si="80"/>
        <v/>
      </c>
      <c r="I176" s="109" t="str">
        <f t="shared" si="80"/>
        <v/>
      </c>
      <c r="J176" s="109" t="str">
        <f t="shared" si="80"/>
        <v/>
      </c>
      <c r="K176" s="109" t="str">
        <f t="shared" si="80"/>
        <v/>
      </c>
      <c r="L176" s="109" t="str">
        <f t="shared" si="80"/>
        <v/>
      </c>
      <c r="M176" s="109">
        <f t="shared" si="80"/>
        <v>2</v>
      </c>
      <c r="N176" s="109" t="str">
        <f t="shared" si="80"/>
        <v/>
      </c>
      <c r="O176" s="109" t="str">
        <f t="shared" si="80"/>
        <v/>
      </c>
      <c r="P176" s="109" t="str">
        <f t="shared" si="80"/>
        <v/>
      </c>
      <c r="Q176" s="109" t="str">
        <f t="shared" si="80"/>
        <v/>
      </c>
      <c r="R176" s="109" t="str">
        <f t="shared" si="80"/>
        <v/>
      </c>
      <c r="S176" s="109" t="str">
        <f t="shared" si="80"/>
        <v/>
      </c>
      <c r="T176" s="109" t="str">
        <f t="shared" si="80"/>
        <v/>
      </c>
      <c r="U176" s="109" t="str">
        <f t="shared" si="78"/>
        <v/>
      </c>
      <c r="V176" s="109" t="str">
        <f t="shared" si="78"/>
        <v/>
      </c>
      <c r="W176" s="109" t="str">
        <f t="shared" si="78"/>
        <v/>
      </c>
      <c r="X176" s="109" t="str">
        <f t="shared" si="78"/>
        <v/>
      </c>
      <c r="Y176" s="109">
        <f t="shared" si="78"/>
        <v>2</v>
      </c>
      <c r="Z176" s="109">
        <f t="shared" si="78"/>
        <v>1</v>
      </c>
      <c r="AA176" s="109" t="str">
        <f t="shared" si="78"/>
        <v/>
      </c>
    </row>
    <row r="177" spans="1:27" x14ac:dyDescent="0.3">
      <c r="A177" s="108" t="s">
        <v>33</v>
      </c>
      <c r="B177" s="109" t="s">
        <v>22</v>
      </c>
      <c r="C177" s="109" t="str">
        <f t="shared" ref="C177:T177" si="81">IF(RANK(C80,C$77:C$101,0)&lt;11, RANK(C80,C$77:C$101,0),"" )</f>
        <v/>
      </c>
      <c r="D177" s="109">
        <f t="shared" si="81"/>
        <v>9</v>
      </c>
      <c r="E177" s="109" t="str">
        <f t="shared" si="81"/>
        <v/>
      </c>
      <c r="F177" s="109" t="str">
        <f t="shared" si="81"/>
        <v/>
      </c>
      <c r="G177" s="109">
        <f t="shared" si="81"/>
        <v>8</v>
      </c>
      <c r="H177" s="109">
        <f t="shared" si="81"/>
        <v>2</v>
      </c>
      <c r="I177" s="109" t="str">
        <f t="shared" si="81"/>
        <v/>
      </c>
      <c r="J177" s="109" t="str">
        <f t="shared" si="81"/>
        <v/>
      </c>
      <c r="K177" s="109" t="str">
        <f t="shared" si="81"/>
        <v/>
      </c>
      <c r="L177" s="109" t="str">
        <f t="shared" si="81"/>
        <v/>
      </c>
      <c r="M177" s="109" t="str">
        <f t="shared" si="81"/>
        <v/>
      </c>
      <c r="N177" s="109" t="str">
        <f t="shared" si="81"/>
        <v/>
      </c>
      <c r="O177" s="109" t="str">
        <f t="shared" si="81"/>
        <v/>
      </c>
      <c r="P177" s="109" t="str">
        <f t="shared" si="81"/>
        <v/>
      </c>
      <c r="Q177" s="109" t="str">
        <f t="shared" si="81"/>
        <v/>
      </c>
      <c r="R177" s="109" t="str">
        <f t="shared" si="81"/>
        <v/>
      </c>
      <c r="S177" s="109">
        <f t="shared" si="81"/>
        <v>1</v>
      </c>
      <c r="T177" s="109" t="str">
        <f t="shared" si="81"/>
        <v/>
      </c>
      <c r="U177" s="109" t="str">
        <f t="shared" si="78"/>
        <v/>
      </c>
      <c r="V177" s="109">
        <f t="shared" si="78"/>
        <v>7</v>
      </c>
      <c r="W177" s="109" t="str">
        <f t="shared" si="78"/>
        <v/>
      </c>
      <c r="X177" s="109" t="str">
        <f t="shared" si="78"/>
        <v/>
      </c>
      <c r="Y177" s="109" t="str">
        <f t="shared" si="78"/>
        <v/>
      </c>
      <c r="Z177" s="109" t="str">
        <f t="shared" si="78"/>
        <v/>
      </c>
      <c r="AA177" s="109" t="str">
        <f t="shared" si="78"/>
        <v/>
      </c>
    </row>
    <row r="178" spans="1:27" x14ac:dyDescent="0.3">
      <c r="A178" s="108" t="s">
        <v>33</v>
      </c>
      <c r="B178" s="109" t="s">
        <v>20</v>
      </c>
      <c r="C178" s="109" t="str">
        <f t="shared" ref="C178:T178" si="82">IF(RANK(C81,C$77:C$101,0)&lt;11, RANK(C81,C$77:C$101,0),"" )</f>
        <v/>
      </c>
      <c r="D178" s="109" t="str">
        <f t="shared" si="82"/>
        <v/>
      </c>
      <c r="E178" s="109" t="str">
        <f t="shared" si="82"/>
        <v/>
      </c>
      <c r="F178" s="109" t="str">
        <f t="shared" si="82"/>
        <v/>
      </c>
      <c r="G178" s="109" t="str">
        <f t="shared" si="82"/>
        <v/>
      </c>
      <c r="H178" s="109" t="str">
        <f t="shared" si="82"/>
        <v/>
      </c>
      <c r="I178" s="109" t="str">
        <f t="shared" si="82"/>
        <v/>
      </c>
      <c r="J178" s="109" t="str">
        <f t="shared" si="82"/>
        <v/>
      </c>
      <c r="K178" s="109" t="str">
        <f t="shared" si="82"/>
        <v/>
      </c>
      <c r="L178" s="109" t="str">
        <f t="shared" si="82"/>
        <v/>
      </c>
      <c r="M178" s="109" t="str">
        <f t="shared" si="82"/>
        <v/>
      </c>
      <c r="N178" s="109" t="str">
        <f t="shared" si="82"/>
        <v/>
      </c>
      <c r="O178" s="109" t="str">
        <f t="shared" si="82"/>
        <v/>
      </c>
      <c r="P178" s="109" t="str">
        <f t="shared" si="82"/>
        <v/>
      </c>
      <c r="Q178" s="109" t="str">
        <f t="shared" si="82"/>
        <v/>
      </c>
      <c r="R178" s="109">
        <f t="shared" si="82"/>
        <v>1</v>
      </c>
      <c r="S178" s="109" t="str">
        <f t="shared" si="82"/>
        <v/>
      </c>
      <c r="T178" s="109" t="str">
        <f t="shared" si="82"/>
        <v/>
      </c>
      <c r="U178" s="109" t="str">
        <f t="shared" si="78"/>
        <v/>
      </c>
      <c r="V178" s="109" t="str">
        <f t="shared" si="78"/>
        <v/>
      </c>
      <c r="W178" s="109">
        <f t="shared" si="78"/>
        <v>3</v>
      </c>
      <c r="X178" s="109" t="str">
        <f t="shared" si="78"/>
        <v/>
      </c>
      <c r="Y178" s="109" t="str">
        <f t="shared" si="78"/>
        <v/>
      </c>
      <c r="Z178" s="109" t="str">
        <f t="shared" si="78"/>
        <v/>
      </c>
      <c r="AA178" s="109" t="str">
        <f t="shared" si="78"/>
        <v/>
      </c>
    </row>
    <row r="179" spans="1:27" x14ac:dyDescent="0.3">
      <c r="A179" s="108" t="s">
        <v>33</v>
      </c>
      <c r="B179" s="109" t="s">
        <v>64</v>
      </c>
      <c r="C179" s="109" t="str">
        <f t="shared" ref="C179:T179" si="83">IF(RANK(C82,C$77:C$101,0)&lt;11, RANK(C82,C$77:C$101,0),"" )</f>
        <v/>
      </c>
      <c r="D179" s="109" t="str">
        <f t="shared" si="83"/>
        <v/>
      </c>
      <c r="E179" s="109">
        <f t="shared" si="83"/>
        <v>9</v>
      </c>
      <c r="F179" s="109">
        <f t="shared" si="83"/>
        <v>2</v>
      </c>
      <c r="G179" s="109" t="str">
        <f t="shared" si="83"/>
        <v/>
      </c>
      <c r="H179" s="109" t="str">
        <f t="shared" si="83"/>
        <v/>
      </c>
      <c r="I179" s="109" t="str">
        <f t="shared" si="83"/>
        <v/>
      </c>
      <c r="J179" s="109" t="str">
        <f t="shared" si="83"/>
        <v/>
      </c>
      <c r="K179" s="109" t="str">
        <f t="shared" si="83"/>
        <v/>
      </c>
      <c r="L179" s="109" t="str">
        <f t="shared" si="83"/>
        <v/>
      </c>
      <c r="M179" s="109" t="str">
        <f t="shared" si="83"/>
        <v/>
      </c>
      <c r="N179" s="109">
        <f t="shared" si="83"/>
        <v>9</v>
      </c>
      <c r="O179" s="109" t="str">
        <f t="shared" si="83"/>
        <v/>
      </c>
      <c r="P179" s="109" t="str">
        <f t="shared" si="83"/>
        <v/>
      </c>
      <c r="Q179" s="109" t="str">
        <f t="shared" si="83"/>
        <v/>
      </c>
      <c r="R179" s="109" t="str">
        <f t="shared" si="83"/>
        <v/>
      </c>
      <c r="S179" s="109">
        <f t="shared" si="83"/>
        <v>9</v>
      </c>
      <c r="T179" s="109">
        <f t="shared" si="83"/>
        <v>8</v>
      </c>
      <c r="U179" s="109" t="str">
        <f t="shared" si="78"/>
        <v/>
      </c>
      <c r="V179" s="109" t="str">
        <f t="shared" si="78"/>
        <v/>
      </c>
      <c r="W179" s="109">
        <f t="shared" si="78"/>
        <v>1</v>
      </c>
      <c r="X179" s="109" t="str">
        <f t="shared" si="78"/>
        <v/>
      </c>
      <c r="Y179" s="109">
        <f t="shared" si="78"/>
        <v>8</v>
      </c>
      <c r="Z179" s="109">
        <f t="shared" si="78"/>
        <v>8</v>
      </c>
      <c r="AA179" s="109" t="str">
        <f t="shared" si="78"/>
        <v/>
      </c>
    </row>
    <row r="180" spans="1:27" x14ac:dyDescent="0.3">
      <c r="A180" s="108" t="s">
        <v>33</v>
      </c>
      <c r="B180" s="109" t="s">
        <v>499</v>
      </c>
      <c r="C180" s="109" t="str">
        <f t="shared" ref="C180:T180" si="84">IF(RANK(C83,C$77:C$101,0)&lt;11, RANK(C83,C$77:C$101,0),"" )</f>
        <v/>
      </c>
      <c r="D180" s="109">
        <f t="shared" si="84"/>
        <v>2</v>
      </c>
      <c r="E180" s="109" t="str">
        <f t="shared" si="84"/>
        <v/>
      </c>
      <c r="F180" s="109" t="str">
        <f t="shared" si="84"/>
        <v/>
      </c>
      <c r="G180" s="109" t="str">
        <f t="shared" si="84"/>
        <v/>
      </c>
      <c r="H180" s="109">
        <f t="shared" si="84"/>
        <v>3</v>
      </c>
      <c r="I180" s="109" t="str">
        <f t="shared" si="84"/>
        <v/>
      </c>
      <c r="J180" s="109" t="str">
        <f t="shared" si="84"/>
        <v/>
      </c>
      <c r="K180" s="109" t="str">
        <f t="shared" si="84"/>
        <v/>
      </c>
      <c r="L180" s="109" t="str">
        <f t="shared" si="84"/>
        <v/>
      </c>
      <c r="M180" s="109">
        <f t="shared" si="84"/>
        <v>10</v>
      </c>
      <c r="N180" s="109" t="str">
        <f t="shared" si="84"/>
        <v/>
      </c>
      <c r="O180" s="109" t="str">
        <f t="shared" si="84"/>
        <v/>
      </c>
      <c r="P180" s="109">
        <f t="shared" si="84"/>
        <v>2</v>
      </c>
      <c r="Q180" s="109" t="str">
        <f t="shared" si="84"/>
        <v/>
      </c>
      <c r="R180" s="109" t="str">
        <f t="shared" si="84"/>
        <v/>
      </c>
      <c r="S180" s="109" t="str">
        <f t="shared" si="84"/>
        <v/>
      </c>
      <c r="T180" s="109" t="str">
        <f t="shared" si="84"/>
        <v/>
      </c>
      <c r="U180" s="109" t="str">
        <f t="shared" si="78"/>
        <v/>
      </c>
      <c r="V180" s="109" t="str">
        <f t="shared" si="78"/>
        <v/>
      </c>
      <c r="W180" s="109" t="str">
        <f t="shared" si="78"/>
        <v/>
      </c>
      <c r="X180" s="109" t="str">
        <f t="shared" si="78"/>
        <v/>
      </c>
      <c r="Y180" s="109">
        <f t="shared" si="78"/>
        <v>1</v>
      </c>
      <c r="Z180" s="109">
        <f t="shared" si="78"/>
        <v>10</v>
      </c>
      <c r="AA180" s="109" t="str">
        <f t="shared" si="78"/>
        <v/>
      </c>
    </row>
    <row r="181" spans="1:27" x14ac:dyDescent="0.3">
      <c r="A181" s="108" t="s">
        <v>33</v>
      </c>
      <c r="B181" s="109" t="s">
        <v>500</v>
      </c>
      <c r="C181" s="109">
        <f t="shared" ref="C181:T181" si="85">IF(RANK(C84,C$77:C$101,0)&lt;11, RANK(C84,C$77:C$101,0),"" )</f>
        <v>10</v>
      </c>
      <c r="D181" s="109">
        <f t="shared" si="85"/>
        <v>8</v>
      </c>
      <c r="E181" s="109">
        <f t="shared" si="85"/>
        <v>4</v>
      </c>
      <c r="F181" s="109" t="str">
        <f t="shared" si="85"/>
        <v/>
      </c>
      <c r="G181" s="109" t="str">
        <f t="shared" si="85"/>
        <v/>
      </c>
      <c r="H181" s="109">
        <f t="shared" si="85"/>
        <v>10</v>
      </c>
      <c r="I181" s="109" t="str">
        <f t="shared" si="85"/>
        <v/>
      </c>
      <c r="J181" s="109" t="str">
        <f t="shared" si="85"/>
        <v/>
      </c>
      <c r="K181" s="109">
        <f t="shared" si="85"/>
        <v>9</v>
      </c>
      <c r="L181" s="109">
        <f t="shared" si="85"/>
        <v>3</v>
      </c>
      <c r="M181" s="109">
        <f t="shared" si="85"/>
        <v>5</v>
      </c>
      <c r="N181" s="109">
        <f t="shared" si="85"/>
        <v>4</v>
      </c>
      <c r="O181" s="109">
        <f t="shared" si="85"/>
        <v>2</v>
      </c>
      <c r="P181" s="109">
        <f t="shared" si="85"/>
        <v>4</v>
      </c>
      <c r="Q181" s="109">
        <f t="shared" si="85"/>
        <v>4</v>
      </c>
      <c r="R181" s="109">
        <f t="shared" si="85"/>
        <v>6</v>
      </c>
      <c r="S181" s="109">
        <f t="shared" si="85"/>
        <v>8</v>
      </c>
      <c r="T181" s="109">
        <f t="shared" si="85"/>
        <v>1</v>
      </c>
      <c r="U181" s="109">
        <f t="shared" si="78"/>
        <v>1</v>
      </c>
      <c r="V181" s="109" t="str">
        <f t="shared" si="78"/>
        <v/>
      </c>
      <c r="W181" s="109">
        <f t="shared" si="78"/>
        <v>5</v>
      </c>
      <c r="X181" s="109">
        <f t="shared" si="78"/>
        <v>1</v>
      </c>
      <c r="Y181" s="109">
        <f t="shared" si="78"/>
        <v>10</v>
      </c>
      <c r="Z181" s="109">
        <f t="shared" si="78"/>
        <v>9</v>
      </c>
      <c r="AA181" s="109">
        <f t="shared" si="78"/>
        <v>7</v>
      </c>
    </row>
    <row r="182" spans="1:27" x14ac:dyDescent="0.3">
      <c r="A182" s="108" t="s">
        <v>33</v>
      </c>
      <c r="B182" s="109" t="s">
        <v>501</v>
      </c>
      <c r="C182" s="109" t="str">
        <f t="shared" ref="C182:T182" si="86">IF(RANK(C85,C$77:C$101,0)&lt;11, RANK(C85,C$77:C$101,0),"" )</f>
        <v/>
      </c>
      <c r="D182" s="109" t="str">
        <f t="shared" si="86"/>
        <v/>
      </c>
      <c r="E182" s="109">
        <f t="shared" si="86"/>
        <v>5</v>
      </c>
      <c r="F182" s="109">
        <f t="shared" si="86"/>
        <v>5</v>
      </c>
      <c r="G182" s="109">
        <f t="shared" si="86"/>
        <v>3</v>
      </c>
      <c r="H182" s="109">
        <f t="shared" si="86"/>
        <v>5</v>
      </c>
      <c r="I182" s="109">
        <f t="shared" si="86"/>
        <v>5</v>
      </c>
      <c r="J182" s="109">
        <f t="shared" si="86"/>
        <v>4</v>
      </c>
      <c r="K182" s="109">
        <f t="shared" si="86"/>
        <v>4</v>
      </c>
      <c r="L182" s="109">
        <f t="shared" si="86"/>
        <v>5</v>
      </c>
      <c r="M182" s="109" t="str">
        <f t="shared" si="86"/>
        <v/>
      </c>
      <c r="N182" s="109" t="str">
        <f t="shared" si="86"/>
        <v/>
      </c>
      <c r="O182" s="109" t="str">
        <f t="shared" si="86"/>
        <v/>
      </c>
      <c r="P182" s="109">
        <f t="shared" si="86"/>
        <v>10</v>
      </c>
      <c r="Q182" s="109">
        <f t="shared" si="86"/>
        <v>9</v>
      </c>
      <c r="R182" s="109" t="str">
        <f t="shared" si="86"/>
        <v/>
      </c>
      <c r="S182" s="109" t="str">
        <f t="shared" si="86"/>
        <v/>
      </c>
      <c r="T182" s="109" t="str">
        <f t="shared" si="86"/>
        <v/>
      </c>
      <c r="U182" s="109" t="str">
        <f t="shared" si="78"/>
        <v/>
      </c>
      <c r="V182" s="109">
        <f t="shared" si="78"/>
        <v>10</v>
      </c>
      <c r="W182" s="109" t="str">
        <f t="shared" si="78"/>
        <v/>
      </c>
      <c r="X182" s="109" t="str">
        <f t="shared" si="78"/>
        <v/>
      </c>
      <c r="Y182" s="109" t="str">
        <f t="shared" si="78"/>
        <v/>
      </c>
      <c r="Z182" s="109">
        <f t="shared" si="78"/>
        <v>2</v>
      </c>
      <c r="AA182" s="109">
        <f t="shared" si="78"/>
        <v>9</v>
      </c>
    </row>
    <row r="183" spans="1:27" x14ac:dyDescent="0.3">
      <c r="A183" s="108" t="s">
        <v>33</v>
      </c>
      <c r="B183" s="109" t="s">
        <v>502</v>
      </c>
      <c r="C183" s="109">
        <f t="shared" ref="C183:T183" si="87">IF(RANK(C86,C$77:C$101,0)&lt;11, RANK(C86,C$77:C$101,0),"" )</f>
        <v>5</v>
      </c>
      <c r="D183" s="109">
        <f t="shared" si="87"/>
        <v>1</v>
      </c>
      <c r="E183" s="109">
        <f t="shared" si="87"/>
        <v>2</v>
      </c>
      <c r="F183" s="109">
        <f t="shared" si="87"/>
        <v>7</v>
      </c>
      <c r="G183" s="109">
        <f t="shared" si="87"/>
        <v>5</v>
      </c>
      <c r="H183" s="109">
        <f t="shared" si="87"/>
        <v>6</v>
      </c>
      <c r="I183" s="109">
        <f t="shared" si="87"/>
        <v>6</v>
      </c>
      <c r="J183" s="109">
        <f t="shared" si="87"/>
        <v>5</v>
      </c>
      <c r="K183" s="109">
        <f t="shared" si="87"/>
        <v>6</v>
      </c>
      <c r="L183" s="109">
        <f t="shared" si="87"/>
        <v>7</v>
      </c>
      <c r="M183" s="109" t="str">
        <f t="shared" si="87"/>
        <v/>
      </c>
      <c r="N183" s="109" t="str">
        <f t="shared" si="87"/>
        <v/>
      </c>
      <c r="O183" s="109">
        <f t="shared" si="87"/>
        <v>3</v>
      </c>
      <c r="P183" s="109" t="str">
        <f t="shared" si="87"/>
        <v/>
      </c>
      <c r="Q183" s="109" t="str">
        <f t="shared" si="87"/>
        <v/>
      </c>
      <c r="R183" s="109" t="str">
        <f t="shared" si="87"/>
        <v/>
      </c>
      <c r="S183" s="109" t="str">
        <f t="shared" si="87"/>
        <v/>
      </c>
      <c r="T183" s="109">
        <f t="shared" si="87"/>
        <v>2</v>
      </c>
      <c r="U183" s="109">
        <f t="shared" si="78"/>
        <v>2</v>
      </c>
      <c r="V183" s="109">
        <f t="shared" si="78"/>
        <v>6</v>
      </c>
      <c r="W183" s="109" t="str">
        <f t="shared" si="78"/>
        <v/>
      </c>
      <c r="X183" s="109">
        <f t="shared" si="78"/>
        <v>2</v>
      </c>
      <c r="Y183" s="109" t="str">
        <f t="shared" si="78"/>
        <v/>
      </c>
      <c r="Z183" s="109" t="str">
        <f t="shared" si="78"/>
        <v/>
      </c>
      <c r="AA183" s="109" t="str">
        <f t="shared" si="78"/>
        <v/>
      </c>
    </row>
    <row r="184" spans="1:27" x14ac:dyDescent="0.3">
      <c r="A184" s="108" t="s">
        <v>33</v>
      </c>
      <c r="B184" s="109" t="s">
        <v>503</v>
      </c>
      <c r="C184" s="109">
        <f t="shared" ref="C184:T184" si="88">IF(RANK(C87,C$77:C$101,0)&lt;11, RANK(C87,C$77:C$101,0),"" )</f>
        <v>8</v>
      </c>
      <c r="D184" s="109">
        <f t="shared" si="88"/>
        <v>4</v>
      </c>
      <c r="E184" s="109">
        <f t="shared" si="88"/>
        <v>6</v>
      </c>
      <c r="F184" s="109">
        <f t="shared" si="88"/>
        <v>9</v>
      </c>
      <c r="G184" s="109">
        <f t="shared" si="88"/>
        <v>2</v>
      </c>
      <c r="H184" s="109">
        <f t="shared" si="88"/>
        <v>8</v>
      </c>
      <c r="I184" s="109">
        <f t="shared" si="88"/>
        <v>10</v>
      </c>
      <c r="J184" s="109">
        <f t="shared" si="88"/>
        <v>9</v>
      </c>
      <c r="K184" s="109">
        <f t="shared" si="88"/>
        <v>5</v>
      </c>
      <c r="L184" s="109">
        <f t="shared" si="88"/>
        <v>10</v>
      </c>
      <c r="M184" s="109">
        <f t="shared" si="88"/>
        <v>8</v>
      </c>
      <c r="N184" s="109" t="str">
        <f t="shared" si="88"/>
        <v/>
      </c>
      <c r="O184" s="109" t="str">
        <f t="shared" si="88"/>
        <v/>
      </c>
      <c r="P184" s="109">
        <f t="shared" si="88"/>
        <v>10</v>
      </c>
      <c r="Q184" s="109">
        <f t="shared" si="88"/>
        <v>10</v>
      </c>
      <c r="R184" s="109" t="str">
        <f t="shared" si="88"/>
        <v/>
      </c>
      <c r="S184" s="109" t="str">
        <f t="shared" si="88"/>
        <v/>
      </c>
      <c r="T184" s="109" t="str">
        <f t="shared" si="88"/>
        <v/>
      </c>
      <c r="U184" s="109">
        <f t="shared" ref="U184:AA193" si="89">IF(RANK(U87,U$77:U$101,0)&lt;11, RANK(U87,U$77:U$101,0),"" )</f>
        <v>9</v>
      </c>
      <c r="V184" s="109" t="str">
        <f t="shared" si="89"/>
        <v/>
      </c>
      <c r="W184" s="109" t="str">
        <f t="shared" si="89"/>
        <v/>
      </c>
      <c r="X184" s="109" t="str">
        <f t="shared" si="89"/>
        <v/>
      </c>
      <c r="Y184" s="109" t="str">
        <f t="shared" si="89"/>
        <v/>
      </c>
      <c r="Z184" s="109" t="str">
        <f t="shared" si="89"/>
        <v/>
      </c>
      <c r="AA184" s="109">
        <f t="shared" si="89"/>
        <v>10</v>
      </c>
    </row>
    <row r="185" spans="1:27" x14ac:dyDescent="0.3">
      <c r="A185" s="108" t="s">
        <v>33</v>
      </c>
      <c r="B185" s="109" t="s">
        <v>504</v>
      </c>
      <c r="C185" s="109">
        <f t="shared" ref="C185:T185" si="90">IF(RANK(C88,C$77:C$101,0)&lt;11, RANK(C88,C$77:C$101,0),"" )</f>
        <v>7</v>
      </c>
      <c r="D185" s="109">
        <f t="shared" si="90"/>
        <v>6</v>
      </c>
      <c r="E185" s="109">
        <f t="shared" si="90"/>
        <v>7</v>
      </c>
      <c r="F185" s="109">
        <f t="shared" si="90"/>
        <v>6</v>
      </c>
      <c r="G185" s="109">
        <f t="shared" si="90"/>
        <v>6</v>
      </c>
      <c r="H185" s="109" t="str">
        <f t="shared" si="90"/>
        <v/>
      </c>
      <c r="I185" s="109">
        <f t="shared" si="90"/>
        <v>9</v>
      </c>
      <c r="J185" s="109">
        <f t="shared" si="90"/>
        <v>3</v>
      </c>
      <c r="K185" s="109">
        <f t="shared" si="90"/>
        <v>7</v>
      </c>
      <c r="L185" s="109">
        <f t="shared" si="90"/>
        <v>8</v>
      </c>
      <c r="M185" s="109">
        <f t="shared" si="90"/>
        <v>4</v>
      </c>
      <c r="N185" s="109">
        <f t="shared" si="90"/>
        <v>5</v>
      </c>
      <c r="O185" s="109">
        <f t="shared" si="90"/>
        <v>10</v>
      </c>
      <c r="P185" s="109">
        <f t="shared" si="90"/>
        <v>1</v>
      </c>
      <c r="Q185" s="109">
        <f t="shared" si="90"/>
        <v>1</v>
      </c>
      <c r="R185" s="109" t="str">
        <f t="shared" si="90"/>
        <v/>
      </c>
      <c r="S185" s="109" t="str">
        <f t="shared" si="90"/>
        <v/>
      </c>
      <c r="T185" s="109" t="str">
        <f t="shared" si="90"/>
        <v/>
      </c>
      <c r="U185" s="109" t="str">
        <f t="shared" si="89"/>
        <v/>
      </c>
      <c r="V185" s="109">
        <f t="shared" si="89"/>
        <v>8</v>
      </c>
      <c r="W185" s="109">
        <f t="shared" si="89"/>
        <v>4</v>
      </c>
      <c r="X185" s="109">
        <f t="shared" si="89"/>
        <v>9</v>
      </c>
      <c r="Y185" s="109" t="str">
        <f t="shared" si="89"/>
        <v/>
      </c>
      <c r="Z185" s="109" t="str">
        <f t="shared" si="89"/>
        <v/>
      </c>
      <c r="AA185" s="109" t="str">
        <f t="shared" si="89"/>
        <v/>
      </c>
    </row>
    <row r="186" spans="1:27" x14ac:dyDescent="0.3">
      <c r="A186" s="108" t="s">
        <v>33</v>
      </c>
      <c r="B186" s="109" t="s">
        <v>505</v>
      </c>
      <c r="C186" s="109">
        <f t="shared" ref="C186:T186" si="91">IF(RANK(C89,C$77:C$101,0)&lt;11, RANK(C89,C$77:C$101,0),"" )</f>
        <v>4</v>
      </c>
      <c r="D186" s="109">
        <f t="shared" si="91"/>
        <v>5</v>
      </c>
      <c r="E186" s="109">
        <f t="shared" si="91"/>
        <v>8</v>
      </c>
      <c r="F186" s="109">
        <f t="shared" si="91"/>
        <v>10</v>
      </c>
      <c r="G186" s="109">
        <f t="shared" si="91"/>
        <v>1</v>
      </c>
      <c r="H186" s="109" t="str">
        <f t="shared" si="91"/>
        <v/>
      </c>
      <c r="I186" s="109">
        <f t="shared" si="91"/>
        <v>7</v>
      </c>
      <c r="J186" s="109">
        <f t="shared" si="91"/>
        <v>7</v>
      </c>
      <c r="K186" s="109">
        <f t="shared" si="91"/>
        <v>8</v>
      </c>
      <c r="L186" s="109">
        <f t="shared" si="91"/>
        <v>9</v>
      </c>
      <c r="M186" s="109">
        <f t="shared" si="91"/>
        <v>6</v>
      </c>
      <c r="N186" s="109">
        <f t="shared" si="91"/>
        <v>1</v>
      </c>
      <c r="O186" s="109" t="str">
        <f t="shared" si="91"/>
        <v/>
      </c>
      <c r="P186" s="109">
        <f t="shared" si="91"/>
        <v>3</v>
      </c>
      <c r="Q186" s="109">
        <f t="shared" si="91"/>
        <v>3</v>
      </c>
      <c r="R186" s="109" t="str">
        <f t="shared" si="91"/>
        <v/>
      </c>
      <c r="S186" s="109" t="str">
        <f t="shared" si="91"/>
        <v/>
      </c>
      <c r="T186" s="109">
        <f t="shared" si="91"/>
        <v>10</v>
      </c>
      <c r="U186" s="109">
        <f t="shared" si="89"/>
        <v>10</v>
      </c>
      <c r="V186" s="109" t="str">
        <f t="shared" si="89"/>
        <v/>
      </c>
      <c r="W186" s="109" t="str">
        <f t="shared" si="89"/>
        <v/>
      </c>
      <c r="X186" s="109">
        <f t="shared" si="89"/>
        <v>10</v>
      </c>
      <c r="Y186" s="109" t="str">
        <f t="shared" si="89"/>
        <v/>
      </c>
      <c r="Z186" s="109" t="str">
        <f t="shared" si="89"/>
        <v/>
      </c>
      <c r="AA186" s="109">
        <f t="shared" si="89"/>
        <v>1</v>
      </c>
    </row>
    <row r="187" spans="1:27" x14ac:dyDescent="0.3">
      <c r="A187" s="108" t="s">
        <v>33</v>
      </c>
      <c r="B187" s="109" t="s">
        <v>506</v>
      </c>
      <c r="C187" s="109" t="str">
        <f t="shared" ref="C187:T187" si="92">IF(RANK(C90,C$77:C$101,0)&lt;11, RANK(C90,C$77:C$101,0),"" )</f>
        <v/>
      </c>
      <c r="D187" s="109" t="str">
        <f t="shared" si="92"/>
        <v/>
      </c>
      <c r="E187" s="109" t="str">
        <f t="shared" si="92"/>
        <v/>
      </c>
      <c r="F187" s="109" t="str">
        <f t="shared" si="92"/>
        <v/>
      </c>
      <c r="G187" s="109">
        <f t="shared" si="92"/>
        <v>10</v>
      </c>
      <c r="H187" s="109" t="str">
        <f t="shared" si="92"/>
        <v/>
      </c>
      <c r="I187" s="109" t="str">
        <f t="shared" si="92"/>
        <v/>
      </c>
      <c r="J187" s="109" t="str">
        <f t="shared" si="92"/>
        <v/>
      </c>
      <c r="K187" s="109" t="str">
        <f t="shared" si="92"/>
        <v/>
      </c>
      <c r="L187" s="109">
        <f t="shared" si="92"/>
        <v>2</v>
      </c>
      <c r="M187" s="109">
        <f t="shared" si="92"/>
        <v>7</v>
      </c>
      <c r="N187" s="109">
        <f t="shared" si="92"/>
        <v>7</v>
      </c>
      <c r="O187" s="109" t="str">
        <f t="shared" si="92"/>
        <v/>
      </c>
      <c r="P187" s="109">
        <f t="shared" si="92"/>
        <v>5</v>
      </c>
      <c r="Q187" s="109">
        <f t="shared" si="92"/>
        <v>5</v>
      </c>
      <c r="R187" s="109">
        <f t="shared" si="92"/>
        <v>10</v>
      </c>
      <c r="S187" s="109" t="str">
        <f t="shared" si="92"/>
        <v/>
      </c>
      <c r="T187" s="109" t="str">
        <f t="shared" si="92"/>
        <v/>
      </c>
      <c r="U187" s="109" t="str">
        <f t="shared" si="89"/>
        <v/>
      </c>
      <c r="V187" s="109" t="str">
        <f t="shared" si="89"/>
        <v/>
      </c>
      <c r="W187" s="109">
        <f t="shared" si="89"/>
        <v>6</v>
      </c>
      <c r="X187" s="109" t="str">
        <f t="shared" si="89"/>
        <v/>
      </c>
      <c r="Y187" s="109" t="str">
        <f t="shared" si="89"/>
        <v/>
      </c>
      <c r="Z187" s="109" t="str">
        <f t="shared" si="89"/>
        <v/>
      </c>
      <c r="AA187" s="109">
        <f t="shared" si="89"/>
        <v>2</v>
      </c>
    </row>
    <row r="188" spans="1:27" x14ac:dyDescent="0.3">
      <c r="A188" s="108" t="s">
        <v>33</v>
      </c>
      <c r="B188" s="109" t="s">
        <v>507</v>
      </c>
      <c r="C188" s="109">
        <f t="shared" ref="C188:T188" si="93">IF(RANK(C91,C$77:C$101,0)&lt;11, RANK(C91,C$77:C$101,0),"" )</f>
        <v>6</v>
      </c>
      <c r="D188" s="109">
        <f t="shared" si="93"/>
        <v>3</v>
      </c>
      <c r="E188" s="109">
        <f t="shared" si="93"/>
        <v>3</v>
      </c>
      <c r="F188" s="109">
        <f t="shared" si="93"/>
        <v>8</v>
      </c>
      <c r="G188" s="109">
        <f t="shared" si="93"/>
        <v>4</v>
      </c>
      <c r="H188" s="109">
        <f t="shared" si="93"/>
        <v>7</v>
      </c>
      <c r="I188" s="109">
        <f t="shared" si="93"/>
        <v>8</v>
      </c>
      <c r="J188" s="109">
        <f t="shared" si="93"/>
        <v>6</v>
      </c>
      <c r="K188" s="109">
        <f t="shared" si="93"/>
        <v>3</v>
      </c>
      <c r="L188" s="109">
        <f t="shared" si="93"/>
        <v>6</v>
      </c>
      <c r="M188" s="109">
        <f t="shared" si="93"/>
        <v>3</v>
      </c>
      <c r="N188" s="109">
        <f t="shared" si="93"/>
        <v>6</v>
      </c>
      <c r="O188" s="109">
        <f t="shared" si="93"/>
        <v>4</v>
      </c>
      <c r="P188" s="109">
        <f t="shared" si="93"/>
        <v>6</v>
      </c>
      <c r="Q188" s="109">
        <f t="shared" si="93"/>
        <v>2</v>
      </c>
      <c r="R188" s="109">
        <f t="shared" si="93"/>
        <v>5</v>
      </c>
      <c r="S188" s="109">
        <f t="shared" si="93"/>
        <v>7</v>
      </c>
      <c r="T188" s="109">
        <f t="shared" si="93"/>
        <v>9</v>
      </c>
      <c r="U188" s="109">
        <f t="shared" si="89"/>
        <v>5</v>
      </c>
      <c r="V188" s="109">
        <f t="shared" si="89"/>
        <v>1</v>
      </c>
      <c r="W188" s="109">
        <f t="shared" si="89"/>
        <v>2</v>
      </c>
      <c r="X188" s="109">
        <f t="shared" si="89"/>
        <v>8</v>
      </c>
      <c r="Y188" s="109" t="str">
        <f t="shared" si="89"/>
        <v/>
      </c>
      <c r="Z188" s="109" t="str">
        <f t="shared" si="89"/>
        <v/>
      </c>
      <c r="AA188" s="109" t="str">
        <f t="shared" si="89"/>
        <v/>
      </c>
    </row>
    <row r="189" spans="1:27" x14ac:dyDescent="0.3">
      <c r="A189" s="108" t="s">
        <v>33</v>
      </c>
      <c r="B189" s="109" t="s">
        <v>508</v>
      </c>
      <c r="C189" s="109">
        <f t="shared" ref="C189:T189" si="94">IF(RANK(C92,C$77:C$101,0)&lt;11, RANK(C92,C$77:C$101,0),"" )</f>
        <v>3</v>
      </c>
      <c r="D189" s="109" t="str">
        <f t="shared" si="94"/>
        <v/>
      </c>
      <c r="E189" s="109" t="str">
        <f t="shared" si="94"/>
        <v/>
      </c>
      <c r="F189" s="109" t="str">
        <f t="shared" si="94"/>
        <v/>
      </c>
      <c r="G189" s="109" t="str">
        <f t="shared" si="94"/>
        <v/>
      </c>
      <c r="H189" s="109" t="str">
        <f t="shared" si="94"/>
        <v/>
      </c>
      <c r="I189" s="109">
        <f t="shared" si="94"/>
        <v>2</v>
      </c>
      <c r="J189" s="109" t="str">
        <f t="shared" si="94"/>
        <v/>
      </c>
      <c r="K189" s="109" t="str">
        <f t="shared" si="94"/>
        <v/>
      </c>
      <c r="L189" s="109" t="str">
        <f t="shared" si="94"/>
        <v/>
      </c>
      <c r="M189" s="109" t="str">
        <f t="shared" si="94"/>
        <v/>
      </c>
      <c r="N189" s="109">
        <f t="shared" si="94"/>
        <v>10</v>
      </c>
      <c r="O189" s="109">
        <f t="shared" si="94"/>
        <v>8</v>
      </c>
      <c r="P189" s="109" t="str">
        <f t="shared" si="94"/>
        <v/>
      </c>
      <c r="Q189" s="109" t="str">
        <f t="shared" si="94"/>
        <v/>
      </c>
      <c r="R189" s="109">
        <f t="shared" si="94"/>
        <v>8</v>
      </c>
      <c r="S189" s="109">
        <f t="shared" si="94"/>
        <v>5</v>
      </c>
      <c r="T189" s="109">
        <f t="shared" si="94"/>
        <v>4</v>
      </c>
      <c r="U189" s="109">
        <f t="shared" si="89"/>
        <v>4</v>
      </c>
      <c r="V189" s="109">
        <f t="shared" si="89"/>
        <v>4</v>
      </c>
      <c r="W189" s="109" t="str">
        <f t="shared" si="89"/>
        <v/>
      </c>
      <c r="X189" s="109">
        <f t="shared" si="89"/>
        <v>6</v>
      </c>
      <c r="Y189" s="109">
        <f t="shared" si="89"/>
        <v>5</v>
      </c>
      <c r="Z189" s="109">
        <f t="shared" si="89"/>
        <v>5</v>
      </c>
      <c r="AA189" s="109">
        <f t="shared" si="89"/>
        <v>5</v>
      </c>
    </row>
    <row r="190" spans="1:27" x14ac:dyDescent="0.3">
      <c r="A190" s="108" t="s">
        <v>33</v>
      </c>
      <c r="B190" s="109" t="s">
        <v>509</v>
      </c>
      <c r="C190" s="109" t="str">
        <f t="shared" ref="C190:T190" si="95">IF(RANK(C93,C$77:C$101,0)&lt;11, RANK(C93,C$77:C$101,0),"" )</f>
        <v/>
      </c>
      <c r="D190" s="109" t="str">
        <f t="shared" si="95"/>
        <v/>
      </c>
      <c r="E190" s="109" t="str">
        <f t="shared" si="95"/>
        <v/>
      </c>
      <c r="F190" s="109" t="str">
        <f t="shared" si="95"/>
        <v/>
      </c>
      <c r="G190" s="109" t="str">
        <f t="shared" si="95"/>
        <v/>
      </c>
      <c r="H190" s="109">
        <f t="shared" si="95"/>
        <v>1</v>
      </c>
      <c r="I190" s="109" t="str">
        <f t="shared" si="95"/>
        <v/>
      </c>
      <c r="J190" s="109" t="str">
        <f t="shared" si="95"/>
        <v/>
      </c>
      <c r="K190" s="109">
        <f t="shared" si="95"/>
        <v>1</v>
      </c>
      <c r="L190" s="109">
        <f t="shared" si="95"/>
        <v>4</v>
      </c>
      <c r="M190" s="109" t="str">
        <f t="shared" si="95"/>
        <v/>
      </c>
      <c r="N190" s="109" t="str">
        <f t="shared" si="95"/>
        <v/>
      </c>
      <c r="O190" s="109" t="str">
        <f t="shared" si="95"/>
        <v/>
      </c>
      <c r="P190" s="109" t="str">
        <f t="shared" si="95"/>
        <v/>
      </c>
      <c r="Q190" s="109" t="str">
        <f t="shared" si="95"/>
        <v/>
      </c>
      <c r="R190" s="109" t="str">
        <f t="shared" si="95"/>
        <v/>
      </c>
      <c r="S190" s="109" t="str">
        <f t="shared" si="95"/>
        <v/>
      </c>
      <c r="T190" s="109" t="str">
        <f t="shared" si="95"/>
        <v/>
      </c>
      <c r="U190" s="109" t="str">
        <f t="shared" si="89"/>
        <v/>
      </c>
      <c r="V190" s="109" t="str">
        <f t="shared" si="89"/>
        <v/>
      </c>
      <c r="W190" s="109" t="str">
        <f t="shared" si="89"/>
        <v/>
      </c>
      <c r="X190" s="109" t="str">
        <f t="shared" si="89"/>
        <v/>
      </c>
      <c r="Y190" s="109" t="str">
        <f t="shared" si="89"/>
        <v/>
      </c>
      <c r="Z190" s="109" t="str">
        <f t="shared" si="89"/>
        <v/>
      </c>
      <c r="AA190" s="109" t="str">
        <f t="shared" si="89"/>
        <v/>
      </c>
    </row>
    <row r="191" spans="1:27" x14ac:dyDescent="0.3">
      <c r="A191" s="108" t="s">
        <v>33</v>
      </c>
      <c r="B191" s="109" t="s">
        <v>510</v>
      </c>
      <c r="C191" s="109" t="str">
        <f t="shared" ref="C191:T191" si="96">IF(RANK(C94,C$77:C$101,0)&lt;11, RANK(C94,C$77:C$101,0),"" )</f>
        <v/>
      </c>
      <c r="D191" s="109" t="str">
        <f t="shared" si="96"/>
        <v/>
      </c>
      <c r="E191" s="109" t="str">
        <f t="shared" si="96"/>
        <v/>
      </c>
      <c r="F191" s="109">
        <f t="shared" si="96"/>
        <v>1</v>
      </c>
      <c r="G191" s="109" t="str">
        <f t="shared" si="96"/>
        <v/>
      </c>
      <c r="H191" s="109" t="str">
        <f t="shared" si="96"/>
        <v/>
      </c>
      <c r="I191" s="109" t="str">
        <f t="shared" si="96"/>
        <v/>
      </c>
      <c r="J191" s="109" t="str">
        <f t="shared" si="96"/>
        <v/>
      </c>
      <c r="K191" s="109" t="str">
        <f t="shared" si="96"/>
        <v/>
      </c>
      <c r="L191" s="109" t="str">
        <f t="shared" si="96"/>
        <v/>
      </c>
      <c r="M191" s="109" t="str">
        <f t="shared" si="96"/>
        <v/>
      </c>
      <c r="N191" s="109" t="str">
        <f t="shared" si="96"/>
        <v/>
      </c>
      <c r="O191" s="109" t="str">
        <f t="shared" si="96"/>
        <v/>
      </c>
      <c r="P191" s="109" t="str">
        <f t="shared" si="96"/>
        <v/>
      </c>
      <c r="Q191" s="109" t="str">
        <f t="shared" si="96"/>
        <v/>
      </c>
      <c r="R191" s="109" t="str">
        <f t="shared" si="96"/>
        <v/>
      </c>
      <c r="S191" s="109" t="str">
        <f t="shared" si="96"/>
        <v/>
      </c>
      <c r="T191" s="109" t="str">
        <f t="shared" si="96"/>
        <v/>
      </c>
      <c r="U191" s="109" t="str">
        <f t="shared" si="89"/>
        <v/>
      </c>
      <c r="V191" s="109" t="str">
        <f t="shared" si="89"/>
        <v/>
      </c>
      <c r="W191" s="109" t="str">
        <f t="shared" si="89"/>
        <v/>
      </c>
      <c r="X191" s="109" t="str">
        <f t="shared" si="89"/>
        <v/>
      </c>
      <c r="Y191" s="109" t="str">
        <f t="shared" si="89"/>
        <v/>
      </c>
      <c r="Z191" s="109" t="str">
        <f t="shared" si="89"/>
        <v/>
      </c>
      <c r="AA191" s="109" t="str">
        <f t="shared" si="89"/>
        <v/>
      </c>
    </row>
    <row r="192" spans="1:27" x14ac:dyDescent="0.3">
      <c r="A192" s="108" t="s">
        <v>33</v>
      </c>
      <c r="B192" s="109" t="s">
        <v>511</v>
      </c>
      <c r="C192" s="109">
        <f t="shared" ref="C192:T192" si="97">IF(RANK(C95,C$77:C$101,0)&lt;11, RANK(C95,C$77:C$101,0),"" )</f>
        <v>9</v>
      </c>
      <c r="D192" s="109">
        <f t="shared" si="97"/>
        <v>10</v>
      </c>
      <c r="E192" s="109">
        <f t="shared" si="97"/>
        <v>10</v>
      </c>
      <c r="F192" s="109" t="str">
        <f t="shared" si="97"/>
        <v/>
      </c>
      <c r="G192" s="109">
        <f t="shared" si="97"/>
        <v>7</v>
      </c>
      <c r="H192" s="109" t="str">
        <f t="shared" si="97"/>
        <v/>
      </c>
      <c r="I192" s="109">
        <f t="shared" si="97"/>
        <v>3</v>
      </c>
      <c r="J192" s="109">
        <f t="shared" si="97"/>
        <v>10</v>
      </c>
      <c r="K192" s="109">
        <f t="shared" si="97"/>
        <v>10</v>
      </c>
      <c r="L192" s="109" t="str">
        <f t="shared" si="97"/>
        <v/>
      </c>
      <c r="M192" s="109">
        <f t="shared" si="97"/>
        <v>9</v>
      </c>
      <c r="N192" s="109">
        <f t="shared" si="97"/>
        <v>8</v>
      </c>
      <c r="O192" s="109">
        <f t="shared" si="97"/>
        <v>6</v>
      </c>
      <c r="P192" s="109">
        <f t="shared" si="97"/>
        <v>7</v>
      </c>
      <c r="Q192" s="109">
        <f t="shared" si="97"/>
        <v>6</v>
      </c>
      <c r="R192" s="109">
        <f t="shared" si="97"/>
        <v>4</v>
      </c>
      <c r="S192" s="109">
        <f t="shared" si="97"/>
        <v>3</v>
      </c>
      <c r="T192" s="109">
        <f t="shared" si="97"/>
        <v>5</v>
      </c>
      <c r="U192" s="109">
        <f t="shared" si="89"/>
        <v>6</v>
      </c>
      <c r="V192" s="109">
        <f t="shared" si="89"/>
        <v>2</v>
      </c>
      <c r="W192" s="109">
        <f t="shared" si="89"/>
        <v>10</v>
      </c>
      <c r="X192" s="109">
        <f t="shared" si="89"/>
        <v>4</v>
      </c>
      <c r="Y192" s="109">
        <f t="shared" si="89"/>
        <v>3</v>
      </c>
      <c r="Z192" s="109">
        <f t="shared" si="89"/>
        <v>3</v>
      </c>
      <c r="AA192" s="109">
        <f t="shared" si="89"/>
        <v>3</v>
      </c>
    </row>
    <row r="193" spans="1:27" x14ac:dyDescent="0.3">
      <c r="A193" s="108" t="s">
        <v>33</v>
      </c>
      <c r="B193" s="109" t="s">
        <v>512</v>
      </c>
      <c r="C193" s="109" t="str">
        <f t="shared" ref="C193:T193" si="98">IF(RANK(C96,C$77:C$101,0)&lt;11, RANK(C96,C$77:C$101,0),"" )</f>
        <v/>
      </c>
      <c r="D193" s="109" t="str">
        <f t="shared" si="98"/>
        <v/>
      </c>
      <c r="E193" s="109">
        <f t="shared" si="98"/>
        <v>1</v>
      </c>
      <c r="F193" s="109" t="str">
        <f t="shared" si="98"/>
        <v/>
      </c>
      <c r="G193" s="109" t="str">
        <f t="shared" si="98"/>
        <v/>
      </c>
      <c r="H193" s="109" t="str">
        <f t="shared" si="98"/>
        <v/>
      </c>
      <c r="I193" s="109">
        <f t="shared" si="98"/>
        <v>1</v>
      </c>
      <c r="J193" s="109" t="str">
        <f t="shared" si="98"/>
        <v/>
      </c>
      <c r="K193" s="109" t="str">
        <f t="shared" si="98"/>
        <v/>
      </c>
      <c r="L193" s="109" t="str">
        <f t="shared" si="98"/>
        <v/>
      </c>
      <c r="M193" s="109" t="str">
        <f t="shared" si="98"/>
        <v/>
      </c>
      <c r="N193" s="109" t="str">
        <f t="shared" si="98"/>
        <v/>
      </c>
      <c r="O193" s="109" t="str">
        <f t="shared" si="98"/>
        <v/>
      </c>
      <c r="P193" s="109" t="str">
        <f t="shared" si="98"/>
        <v/>
      </c>
      <c r="Q193" s="109" t="str">
        <f t="shared" si="98"/>
        <v/>
      </c>
      <c r="R193" s="109" t="str">
        <f t="shared" si="98"/>
        <v/>
      </c>
      <c r="S193" s="109" t="str">
        <f t="shared" si="98"/>
        <v/>
      </c>
      <c r="T193" s="109" t="str">
        <f t="shared" si="98"/>
        <v/>
      </c>
      <c r="U193" s="109" t="str">
        <f t="shared" si="89"/>
        <v/>
      </c>
      <c r="V193" s="109" t="str">
        <f t="shared" si="89"/>
        <v/>
      </c>
      <c r="W193" s="109" t="str">
        <f t="shared" si="89"/>
        <v/>
      </c>
      <c r="X193" s="109" t="str">
        <f t="shared" si="89"/>
        <v/>
      </c>
      <c r="Y193" s="109" t="str">
        <f t="shared" si="89"/>
        <v/>
      </c>
      <c r="Z193" s="109" t="str">
        <f t="shared" si="89"/>
        <v/>
      </c>
      <c r="AA193" s="109" t="str">
        <f t="shared" si="89"/>
        <v/>
      </c>
    </row>
    <row r="194" spans="1:27" x14ac:dyDescent="0.3">
      <c r="A194" s="108" t="s">
        <v>33</v>
      </c>
      <c r="B194" s="109" t="s">
        <v>513</v>
      </c>
      <c r="C194" s="109" t="str">
        <f t="shared" ref="C194:T194" si="99">IF(RANK(C97,C$77:C$101,0)&lt;11, RANK(C97,C$77:C$101,0),"" )</f>
        <v/>
      </c>
      <c r="D194" s="109" t="str">
        <f t="shared" si="99"/>
        <v/>
      </c>
      <c r="E194" s="109" t="str">
        <f t="shared" si="99"/>
        <v/>
      </c>
      <c r="F194" s="109" t="str">
        <f t="shared" si="99"/>
        <v/>
      </c>
      <c r="G194" s="109" t="str">
        <f t="shared" si="99"/>
        <v/>
      </c>
      <c r="H194" s="109" t="str">
        <f t="shared" si="99"/>
        <v/>
      </c>
      <c r="I194" s="109" t="str">
        <f t="shared" si="99"/>
        <v/>
      </c>
      <c r="J194" s="109">
        <f t="shared" si="99"/>
        <v>2</v>
      </c>
      <c r="K194" s="109" t="str">
        <f t="shared" si="99"/>
        <v/>
      </c>
      <c r="L194" s="109" t="str">
        <f t="shared" si="99"/>
        <v/>
      </c>
      <c r="M194" s="109" t="str">
        <f t="shared" si="99"/>
        <v/>
      </c>
      <c r="N194" s="109" t="str">
        <f t="shared" si="99"/>
        <v/>
      </c>
      <c r="O194" s="109" t="str">
        <f t="shared" si="99"/>
        <v/>
      </c>
      <c r="P194" s="109">
        <f t="shared" si="99"/>
        <v>8</v>
      </c>
      <c r="Q194" s="109">
        <f t="shared" si="99"/>
        <v>7</v>
      </c>
      <c r="R194" s="109">
        <f t="shared" si="99"/>
        <v>3</v>
      </c>
      <c r="S194" s="109" t="str">
        <f t="shared" si="99"/>
        <v/>
      </c>
      <c r="T194" s="109" t="str">
        <f t="shared" si="99"/>
        <v/>
      </c>
      <c r="U194" s="109" t="str">
        <f t="shared" ref="U194:AA198" si="100">IF(RANK(U97,U$77:U$101,0)&lt;11, RANK(U97,U$77:U$101,0),"" )</f>
        <v/>
      </c>
      <c r="V194" s="109">
        <f t="shared" si="100"/>
        <v>9</v>
      </c>
      <c r="W194" s="109" t="str">
        <f t="shared" si="100"/>
        <v/>
      </c>
      <c r="X194" s="109" t="str">
        <f t="shared" si="100"/>
        <v/>
      </c>
      <c r="Y194" s="109" t="str">
        <f t="shared" si="100"/>
        <v/>
      </c>
      <c r="Z194" s="109" t="str">
        <f t="shared" si="100"/>
        <v/>
      </c>
      <c r="AA194" s="109">
        <f t="shared" si="100"/>
        <v>8</v>
      </c>
    </row>
    <row r="195" spans="1:27" x14ac:dyDescent="0.3">
      <c r="A195" s="108" t="s">
        <v>33</v>
      </c>
      <c r="B195" s="109" t="s">
        <v>514</v>
      </c>
      <c r="C195" s="109">
        <f t="shared" ref="C195:T195" si="101">IF(RANK(C98,C$77:C$101,0)&lt;11, RANK(C98,C$77:C$101,0),"" )</f>
        <v>1</v>
      </c>
      <c r="D195" s="109" t="str">
        <f t="shared" si="101"/>
        <v/>
      </c>
      <c r="E195" s="109" t="str">
        <f t="shared" si="101"/>
        <v/>
      </c>
      <c r="F195" s="109" t="str">
        <f t="shared" si="101"/>
        <v/>
      </c>
      <c r="G195" s="109" t="str">
        <f t="shared" si="101"/>
        <v/>
      </c>
      <c r="H195" s="109" t="str">
        <f t="shared" si="101"/>
        <v/>
      </c>
      <c r="I195" s="109" t="str">
        <f t="shared" si="101"/>
        <v/>
      </c>
      <c r="J195" s="109">
        <f t="shared" si="101"/>
        <v>1</v>
      </c>
      <c r="K195" s="109" t="str">
        <f t="shared" si="101"/>
        <v/>
      </c>
      <c r="L195" s="109">
        <f t="shared" si="101"/>
        <v>1</v>
      </c>
      <c r="M195" s="109" t="str">
        <f t="shared" si="101"/>
        <v/>
      </c>
      <c r="N195" s="109" t="str">
        <f t="shared" si="101"/>
        <v/>
      </c>
      <c r="O195" s="109" t="str">
        <f t="shared" si="101"/>
        <v/>
      </c>
      <c r="P195" s="109" t="str">
        <f t="shared" si="101"/>
        <v/>
      </c>
      <c r="Q195" s="109" t="str">
        <f t="shared" si="101"/>
        <v/>
      </c>
      <c r="R195" s="109">
        <f t="shared" si="101"/>
        <v>2</v>
      </c>
      <c r="S195" s="109" t="str">
        <f t="shared" si="101"/>
        <v/>
      </c>
      <c r="T195" s="109" t="str">
        <f t="shared" si="101"/>
        <v/>
      </c>
      <c r="U195" s="109" t="str">
        <f t="shared" si="100"/>
        <v/>
      </c>
      <c r="V195" s="109" t="str">
        <f t="shared" si="100"/>
        <v/>
      </c>
      <c r="W195" s="109" t="str">
        <f t="shared" si="100"/>
        <v/>
      </c>
      <c r="X195" s="109" t="str">
        <f t="shared" si="100"/>
        <v/>
      </c>
      <c r="Y195" s="109" t="str">
        <f t="shared" si="100"/>
        <v/>
      </c>
      <c r="Z195" s="109" t="str">
        <f t="shared" si="100"/>
        <v/>
      </c>
      <c r="AA195" s="109" t="str">
        <f t="shared" si="100"/>
        <v/>
      </c>
    </row>
    <row r="196" spans="1:27" x14ac:dyDescent="0.3">
      <c r="A196" s="108" t="s">
        <v>33</v>
      </c>
      <c r="B196" s="109" t="s">
        <v>515</v>
      </c>
      <c r="C196" s="109" t="str">
        <f t="shared" ref="C196:T196" si="102">IF(RANK(C99,C$77:C$101,0)&lt;11, RANK(C99,C$77:C$101,0),"" )</f>
        <v/>
      </c>
      <c r="D196" s="109" t="str">
        <f t="shared" si="102"/>
        <v/>
      </c>
      <c r="E196" s="109" t="str">
        <f t="shared" si="102"/>
        <v/>
      </c>
      <c r="F196" s="109" t="str">
        <f t="shared" si="102"/>
        <v/>
      </c>
      <c r="G196" s="109" t="str">
        <f t="shared" si="102"/>
        <v/>
      </c>
      <c r="H196" s="109">
        <f t="shared" si="102"/>
        <v>4</v>
      </c>
      <c r="I196" s="109" t="str">
        <f t="shared" si="102"/>
        <v/>
      </c>
      <c r="J196" s="109" t="str">
        <f t="shared" si="102"/>
        <v/>
      </c>
      <c r="K196" s="109" t="str">
        <f t="shared" si="102"/>
        <v/>
      </c>
      <c r="L196" s="109" t="str">
        <f t="shared" si="102"/>
        <v/>
      </c>
      <c r="M196" s="109" t="str">
        <f t="shared" si="102"/>
        <v/>
      </c>
      <c r="N196" s="109" t="str">
        <f t="shared" si="102"/>
        <v/>
      </c>
      <c r="O196" s="109">
        <f t="shared" si="102"/>
        <v>1</v>
      </c>
      <c r="P196" s="109" t="str">
        <f t="shared" si="102"/>
        <v/>
      </c>
      <c r="Q196" s="109" t="str">
        <f t="shared" si="102"/>
        <v/>
      </c>
      <c r="R196" s="109">
        <f t="shared" si="102"/>
        <v>9</v>
      </c>
      <c r="S196" s="109">
        <f t="shared" si="102"/>
        <v>6</v>
      </c>
      <c r="T196" s="109">
        <f t="shared" si="102"/>
        <v>6</v>
      </c>
      <c r="U196" s="109">
        <f t="shared" si="100"/>
        <v>8</v>
      </c>
      <c r="V196" s="109">
        <f t="shared" si="100"/>
        <v>5</v>
      </c>
      <c r="W196" s="109">
        <f t="shared" si="100"/>
        <v>9</v>
      </c>
      <c r="X196" s="109">
        <f t="shared" si="100"/>
        <v>7</v>
      </c>
      <c r="Y196" s="109">
        <f t="shared" si="100"/>
        <v>6</v>
      </c>
      <c r="Z196" s="109">
        <f t="shared" si="100"/>
        <v>6</v>
      </c>
      <c r="AA196" s="109">
        <f t="shared" si="100"/>
        <v>6</v>
      </c>
    </row>
    <row r="197" spans="1:27" x14ac:dyDescent="0.3">
      <c r="A197" s="108" t="s">
        <v>33</v>
      </c>
      <c r="B197" s="109" t="s">
        <v>516</v>
      </c>
      <c r="C197" s="109" t="str">
        <f t="shared" ref="C197:T197" si="103">IF(RANK(C100,C$77:C$101,0)&lt;11, RANK(C100,C$77:C$101,0),"" )</f>
        <v/>
      </c>
      <c r="D197" s="109" t="str">
        <f t="shared" si="103"/>
        <v/>
      </c>
      <c r="E197" s="109" t="str">
        <f t="shared" si="103"/>
        <v/>
      </c>
      <c r="F197" s="109" t="str">
        <f t="shared" si="103"/>
        <v/>
      </c>
      <c r="G197" s="109" t="str">
        <f t="shared" si="103"/>
        <v/>
      </c>
      <c r="H197" s="109" t="str">
        <f t="shared" si="103"/>
        <v/>
      </c>
      <c r="I197" s="109" t="str">
        <f t="shared" si="103"/>
        <v/>
      </c>
      <c r="J197" s="109" t="str">
        <f t="shared" si="103"/>
        <v/>
      </c>
      <c r="K197" s="109">
        <f t="shared" si="103"/>
        <v>2</v>
      </c>
      <c r="L197" s="109" t="str">
        <f t="shared" si="103"/>
        <v/>
      </c>
      <c r="M197" s="109" t="str">
        <f t="shared" si="103"/>
        <v/>
      </c>
      <c r="N197" s="109" t="str">
        <f t="shared" si="103"/>
        <v/>
      </c>
      <c r="O197" s="109">
        <f t="shared" si="103"/>
        <v>7</v>
      </c>
      <c r="P197" s="109">
        <f t="shared" si="103"/>
        <v>9</v>
      </c>
      <c r="Q197" s="109">
        <f t="shared" si="103"/>
        <v>8</v>
      </c>
      <c r="R197" s="109">
        <f t="shared" si="103"/>
        <v>7</v>
      </c>
      <c r="S197" s="109">
        <f t="shared" si="103"/>
        <v>4</v>
      </c>
      <c r="T197" s="109">
        <f t="shared" si="103"/>
        <v>7</v>
      </c>
      <c r="U197" s="109">
        <f t="shared" si="100"/>
        <v>7</v>
      </c>
      <c r="V197" s="109">
        <f t="shared" si="100"/>
        <v>3</v>
      </c>
      <c r="W197" s="109" t="str">
        <f t="shared" si="100"/>
        <v/>
      </c>
      <c r="X197" s="109">
        <f t="shared" si="100"/>
        <v>5</v>
      </c>
      <c r="Y197" s="109">
        <f t="shared" si="100"/>
        <v>4</v>
      </c>
      <c r="Z197" s="109">
        <f t="shared" si="100"/>
        <v>4</v>
      </c>
      <c r="AA197" s="109">
        <f t="shared" si="100"/>
        <v>4</v>
      </c>
    </row>
    <row r="198" spans="1:27" x14ac:dyDescent="0.3">
      <c r="A198" s="108" t="s">
        <v>33</v>
      </c>
      <c r="B198" s="109" t="s">
        <v>517</v>
      </c>
      <c r="C198" s="109" t="str">
        <f t="shared" ref="C198:T198" si="104">IF(RANK(C101,C$77:C$101,0)&lt;11, RANK(C101,C$77:C$101,0),"" )</f>
        <v/>
      </c>
      <c r="D198" s="109" t="str">
        <f t="shared" si="104"/>
        <v/>
      </c>
      <c r="E198" s="109" t="str">
        <f t="shared" si="104"/>
        <v/>
      </c>
      <c r="F198" s="109">
        <f t="shared" si="104"/>
        <v>4</v>
      </c>
      <c r="G198" s="109" t="str">
        <f t="shared" si="104"/>
        <v/>
      </c>
      <c r="H198" s="109" t="str">
        <f t="shared" si="104"/>
        <v/>
      </c>
      <c r="I198" s="109" t="str">
        <f t="shared" si="104"/>
        <v/>
      </c>
      <c r="J198" s="109" t="str">
        <f t="shared" si="104"/>
        <v/>
      </c>
      <c r="K198" s="109" t="str">
        <f t="shared" si="104"/>
        <v/>
      </c>
      <c r="L198" s="109" t="str">
        <f t="shared" si="104"/>
        <v/>
      </c>
      <c r="M198" s="109">
        <f t="shared" si="104"/>
        <v>1</v>
      </c>
      <c r="N198" s="109" t="str">
        <f t="shared" si="104"/>
        <v/>
      </c>
      <c r="O198" s="109">
        <f t="shared" si="104"/>
        <v>9</v>
      </c>
      <c r="P198" s="109" t="str">
        <f t="shared" si="104"/>
        <v/>
      </c>
      <c r="Q198" s="109" t="str">
        <f t="shared" si="104"/>
        <v/>
      </c>
      <c r="R198" s="109" t="str">
        <f t="shared" si="104"/>
        <v/>
      </c>
      <c r="S198" s="109">
        <f t="shared" si="104"/>
        <v>10</v>
      </c>
      <c r="T198" s="109" t="str">
        <f t="shared" si="104"/>
        <v/>
      </c>
      <c r="U198" s="109" t="str">
        <f t="shared" si="100"/>
        <v/>
      </c>
      <c r="V198" s="109" t="str">
        <f t="shared" si="100"/>
        <v/>
      </c>
      <c r="W198" s="109">
        <f t="shared" si="100"/>
        <v>7</v>
      </c>
      <c r="X198" s="109" t="str">
        <f t="shared" si="100"/>
        <v/>
      </c>
      <c r="Y198" s="109" t="str">
        <f t="shared" si="100"/>
        <v/>
      </c>
      <c r="Z198" s="109" t="str">
        <f t="shared" si="100"/>
        <v/>
      </c>
      <c r="AA198" s="109" t="str">
        <f t="shared" si="100"/>
        <v/>
      </c>
    </row>
    <row r="200" spans="1:27" ht="17.25" thickBot="1" x14ac:dyDescent="0.35"/>
    <row r="201" spans="1:27" ht="17.25" thickBot="1" x14ac:dyDescent="0.35">
      <c r="B201" s="110"/>
      <c r="C201" s="100" t="s">
        <v>57</v>
      </c>
      <c r="D201" s="100" t="s">
        <v>81</v>
      </c>
      <c r="E201" s="100" t="s">
        <v>34</v>
      </c>
      <c r="F201" s="101" t="s">
        <v>33</v>
      </c>
    </row>
    <row r="202" spans="1:27" x14ac:dyDescent="0.3">
      <c r="B202" s="86" t="s">
        <v>569</v>
      </c>
      <c r="C202" s="87" t="str">
        <f>IFERROR(INDEX(참조목록2!$B$106:$B$128,MATCH(1,INDEX(참조목록2!C$106:C$128,,),0)),"")</f>
        <v>호피</v>
      </c>
      <c r="D202" s="87" t="str">
        <f>IFERROR(INDEX(참조목록2!$B$129:$B$151,MATCH(1,INDEX(참조목록2!C$129:C$151,,),0)),"")</f>
        <v>멧돼지</v>
      </c>
      <c r="E202" s="87" t="str">
        <f>IFERROR(INDEX(참조목록2!$B$152:$B$173,MATCH(1,INDEX(참조목록2!C$152:C$173,,),0)),"")</f>
        <v>진과스 금</v>
      </c>
      <c r="F202" s="88" t="str">
        <f>IFERROR(INDEX(참조목록2!$B$174:$B$198,MATCH(1,INDEX(참조목록2!C$174:C$198,,),0)),"")</f>
        <v>고묵</v>
      </c>
    </row>
    <row r="203" spans="1:27" x14ac:dyDescent="0.3">
      <c r="B203" s="89" t="s">
        <v>570</v>
      </c>
      <c r="C203" s="84" t="str">
        <f>IFERROR(INDEX(참조목록2!$B$106:$B$128,MATCH(2,INDEX(참조목록2!C$106:C$128,,),0)),"")</f>
        <v>조선차</v>
      </c>
      <c r="D203" s="84" t="str">
        <f>IFERROR(INDEX(참조목록2!$B$129:$B$151,MATCH(2,INDEX(참조목록2!C$129:C$151,,),0)),"")</f>
        <v>백자광석</v>
      </c>
      <c r="E203" s="84" t="str">
        <f>IFERROR(INDEX(참조목록2!$B$152:$B$173,MATCH(2,INDEX(참조목록2!C$152:C$173,,),0)),"")</f>
        <v>대만 사파이어</v>
      </c>
      <c r="F203" s="90" t="str">
        <f>IFERROR(INDEX(참조목록2!$B$174:$B$198,MATCH(2,INDEX(참조목록2!C$174:C$198,,),0)),"")</f>
        <v>소홍주</v>
      </c>
    </row>
    <row r="204" spans="1:27" x14ac:dyDescent="0.3">
      <c r="B204" s="89" t="s">
        <v>571</v>
      </c>
      <c r="C204" s="84" t="str">
        <f>IFERROR(INDEX(참조목록2!$B$106:$B$128,MATCH(3,INDEX(참조목록2!C$106:C$128,,),0)),"")</f>
        <v>호안석</v>
      </c>
      <c r="D204" s="84" t="str">
        <f>IFERROR(INDEX(참조목록2!$B$129:$B$151,MATCH(3,INDEX(참조목록2!C$129:C$151,,),0)),"")</f>
        <v>칠기</v>
      </c>
      <c r="E204" s="84" t="str">
        <f>IFERROR(INDEX(참조목록2!$B$152:$B$173,MATCH(3,INDEX(참조목록2!C$152:C$173,,),0)),"")</f>
        <v>숭어알 젓갈</v>
      </c>
      <c r="F204" s="90" t="str">
        <f>IFERROR(INDEX(참조목록2!$B$174:$B$198,MATCH(3,INDEX(참조목록2!C$174:C$198,,),0)),"")</f>
        <v>송백자</v>
      </c>
    </row>
    <row r="205" spans="1:27" x14ac:dyDescent="0.3">
      <c r="B205" s="89" t="s">
        <v>572</v>
      </c>
      <c r="C205" s="84" t="str">
        <f>IFERROR(INDEX(참조목록2!$B$106:$B$128,MATCH(4,INDEX(참조목록2!C$106:C$128,,),0)),"")</f>
        <v>고려청자</v>
      </c>
      <c r="D205" s="84" t="str">
        <f>IFERROR(INDEX(참조목록2!$B$129:$B$151,MATCH(4,INDEX(참조목록2!C$129:C$151,,),0)),"")</f>
        <v>자수정</v>
      </c>
      <c r="E205" s="84" t="str">
        <f>IFERROR(INDEX(참조목록2!$B$152:$B$173,MATCH(4,INDEX(참조목록2!C$152:C$173,,),0)),"")</f>
        <v>해당화</v>
      </c>
      <c r="F205" s="90" t="str">
        <f>IFERROR(INDEX(참조목록2!$B$174:$B$198,MATCH(4,INDEX(참조목록2!C$174:C$198,,),0)),"")</f>
        <v>운남 은</v>
      </c>
    </row>
    <row r="206" spans="1:27" x14ac:dyDescent="0.3">
      <c r="B206" s="89" t="s">
        <v>573</v>
      </c>
      <c r="C206" s="84" t="str">
        <f>IFERROR(INDEX(참조목록2!$B$106:$B$128,MATCH(5,INDEX(참조목록2!C$106:C$128,,),0)),"")</f>
        <v>나전칠기</v>
      </c>
      <c r="D206" s="84" t="str">
        <f>IFERROR(INDEX(참조목록2!$B$129:$B$151,MATCH(5,INDEX(참조목록2!C$129:C$151,,),0)),"")</f>
        <v>간장</v>
      </c>
      <c r="E206" s="84" t="str">
        <f>IFERROR(INDEX(참조목록2!$B$152:$B$173,MATCH(5,INDEX(참조목록2!C$152:C$173,,),0)),"")</f>
        <v>홍두</v>
      </c>
      <c r="F206" s="90" t="str">
        <f>IFERROR(INDEX(참조목록2!$B$174:$B$198,MATCH(5,INDEX(참조목록2!C$174:C$198,,),0)),"")</f>
        <v>로카오</v>
      </c>
    </row>
    <row r="207" spans="1:27" x14ac:dyDescent="0.3">
      <c r="B207" s="89" t="s">
        <v>574</v>
      </c>
      <c r="C207" s="84" t="str">
        <f>IFERROR(INDEX(참조목록2!$B$106:$B$128,MATCH(6,INDEX(참조목록2!C$106:C$128,,),0)),"")</f>
        <v>안동소주</v>
      </c>
      <c r="D207" s="84" t="str">
        <f>IFERROR(INDEX(참조목록2!$B$129:$B$151,MATCH(6,INDEX(참조목록2!C$129:C$151,,),0)),"")</f>
        <v>청주</v>
      </c>
      <c r="E207" s="84" t="str">
        <f>IFERROR(INDEX(참조목록2!$B$152:$B$173,MATCH(6,INDEX(참조목록2!C$152:C$173,,),0)),"")</f>
        <v>북투석</v>
      </c>
      <c r="F207" s="90" t="str">
        <f>IFERROR(INDEX(참조목록2!$B$174:$B$198,MATCH(6,INDEX(참조목록2!C$174:C$198,,),0)),"")</f>
        <v>양지백옥</v>
      </c>
    </row>
    <row r="208" spans="1:27" x14ac:dyDescent="0.3">
      <c r="B208" s="89" t="s">
        <v>575</v>
      </c>
      <c r="C208" s="84" t="str">
        <f>IFERROR(INDEX(참조목록2!$B$106:$B$128,MATCH(7,INDEX(참조목록2!C$106:C$128,,),0)),"")</f>
        <v>조선 서적</v>
      </c>
      <c r="D208" s="84" t="str">
        <f>IFERROR(INDEX(참조목록2!$B$129:$B$151,MATCH(7,INDEX(참조목록2!C$129:C$151,,),0)),"")</f>
        <v xml:space="preserve">사마 은 </v>
      </c>
      <c r="E208" s="84" t="str">
        <f>IFERROR(INDEX(참조목록2!$B$152:$B$173,MATCH(7,INDEX(참조목록2!C$152:C$173,,),0)),"")</f>
        <v>굴조개</v>
      </c>
      <c r="F208" s="90" t="str">
        <f>IFERROR(INDEX(참조목록2!$B$174:$B$198,MATCH(7,INDEX(참조목록2!C$174:C$198,,),0)),"")</f>
        <v>중국비단</v>
      </c>
    </row>
    <row r="209" spans="2:6" x14ac:dyDescent="0.3">
      <c r="B209" s="89" t="s">
        <v>576</v>
      </c>
      <c r="C209" s="84" t="str">
        <f>IFERROR(INDEX(참조목록2!$B$106:$B$128,MATCH(8,INDEX(참조목록2!C$106:C$128,,),0)),"")</f>
        <v>조선 은</v>
      </c>
      <c r="D209" s="84" t="str">
        <f>IFERROR(INDEX(참조목록2!$B$129:$B$151,MATCH(8,INDEX(참조목록2!C$129:C$151,,),0)),"")</f>
        <v>서진 직물</v>
      </c>
      <c r="E209" s="84" t="str">
        <f>IFERROR(INDEX(참조목록2!$B$152:$B$173,MATCH(8,INDEX(참조목록2!C$152:C$173,,),0)),"")</f>
        <v>마직물</v>
      </c>
      <c r="F209" s="90" t="str">
        <f>IFERROR(INDEX(참조목록2!$B$174:$B$198,MATCH(8,INDEX(참조목록2!C$174:C$198,,),0)),"")</f>
        <v>금목서</v>
      </c>
    </row>
    <row r="210" spans="2:6" x14ac:dyDescent="0.3">
      <c r="B210" s="89" t="s">
        <v>577</v>
      </c>
      <c r="C210" s="84" t="str">
        <f>IFERROR(INDEX(참조목록2!$B$106:$B$128,MATCH(9,INDEX(참조목록2!C$106:C$128,,),0)),"")</f>
        <v>한지</v>
      </c>
      <c r="D210" s="84" t="str">
        <f>IFERROR(INDEX(참조목록2!$B$129:$B$151,MATCH(9,INDEX(참조목록2!C$129:C$151,,),0)),"")</f>
        <v>가지</v>
      </c>
      <c r="E210" s="84" t="str">
        <f>IFERROR(INDEX(참조목록2!$B$152:$B$173,MATCH(9,INDEX(참조목록2!C$152:C$173,,),0)),"")</f>
        <v>사다장</v>
      </c>
      <c r="F210" s="90" t="str">
        <f>IFERROR(INDEX(참조목록2!$B$174:$B$198,MATCH(9,INDEX(참조목록2!C$174:C$198,,),0)),"")</f>
        <v>중국 서화</v>
      </c>
    </row>
    <row r="211" spans="2:6" ht="17.25" thickBot="1" x14ac:dyDescent="0.35">
      <c r="B211" s="91" t="s">
        <v>578</v>
      </c>
      <c r="C211" s="92" t="str">
        <f>IFERROR(INDEX(참조목록2!$B$106:$B$128,MATCH(10,INDEX(참조목록2!C$106:C$128,,),0)),"")</f>
        <v>투척 폭탄</v>
      </c>
      <c r="D211" s="92" t="str">
        <f>IFERROR(INDEX(참조목록2!$B$129:$B$151,MATCH(10,INDEX(참조목록2!C$129:C$151,,),0)),"")</f>
        <v>소바</v>
      </c>
      <c r="E211" s="92" t="str">
        <f>IFERROR(INDEX(참조목록2!$B$152:$B$173,MATCH(10,INDEX(참조목록2!C$152:C$173,,),0)),"")</f>
        <v>대만 미주</v>
      </c>
      <c r="F211" s="93" t="str">
        <f>IFERROR(INDEX(참조목록2!$B$174:$B$198,MATCH(10,INDEX(참조목록2!C$174:C$198,,),0)),"")</f>
        <v>동충하초</v>
      </c>
    </row>
    <row r="212" spans="2:6" x14ac:dyDescent="0.3">
      <c r="B212" s="86" t="s">
        <v>579</v>
      </c>
      <c r="C212" s="87" t="str">
        <f>IFERROR(INDEX(참조목록2!$B$106:$B$128,MATCH(1,INDEX(참조목록2!D$106:D$128,,),0)),"")</f>
        <v>안동소주</v>
      </c>
      <c r="D212" s="87" t="str">
        <f>IFERROR(INDEX(참조목록2!$B$129:$B$151,MATCH(1,INDEX(참조목록2!D$129:D$151,,),0)),"")</f>
        <v xml:space="preserve">사마 은 </v>
      </c>
      <c r="E212" s="87" t="str">
        <f>IFERROR(INDEX(참조목록2!$B$152:$B$173,MATCH(1,INDEX(참조목록2!D$152:D$173,,),0)),"")</f>
        <v>북투석</v>
      </c>
      <c r="F212" s="88" t="str">
        <f>IFERROR(INDEX(참조목록2!$B$174:$B$198,MATCH(1,INDEX(참조목록2!D$174:D$198,,),0)),"")</f>
        <v>로카오</v>
      </c>
    </row>
    <row r="213" spans="2:6" x14ac:dyDescent="0.3">
      <c r="B213" s="89" t="s">
        <v>580</v>
      </c>
      <c r="C213" s="84" t="str">
        <f>IFERROR(INDEX(참조목록2!$B$106:$B$128,MATCH(2,INDEX(참조목록2!D$106:D$128,,),0)),"")</f>
        <v>나전칠기</v>
      </c>
      <c r="D213" s="84" t="str">
        <f>IFERROR(INDEX(참조목록2!$B$129:$B$151,MATCH(2,INDEX(참조목록2!D$129:D$151,,),0)),"")</f>
        <v>청주</v>
      </c>
      <c r="E213" s="84" t="str">
        <f>IFERROR(INDEX(참조목록2!$B$152:$B$173,MATCH(2,INDEX(참조목록2!D$152:D$173,,),0)),"")</f>
        <v>덩굴 갑옷</v>
      </c>
      <c r="F213" s="90" t="str">
        <f>IFERROR(INDEX(참조목록2!$B$174:$B$198,MATCH(2,INDEX(참조목록2!D$174:D$198,,),0)),"")</f>
        <v>스타아니스</v>
      </c>
    </row>
    <row r="214" spans="2:6" x14ac:dyDescent="0.3">
      <c r="B214" s="89" t="s">
        <v>581</v>
      </c>
      <c r="C214" s="84" t="str">
        <f>IFERROR(INDEX(참조목록2!$B$106:$B$128,MATCH(3,INDEX(참조목록2!D$106:D$128,,),0)),"")</f>
        <v>한우</v>
      </c>
      <c r="D214" s="84" t="str">
        <f>IFERROR(INDEX(참조목록2!$B$129:$B$151,MATCH(3,INDEX(참조목록2!D$129:D$151,,),0)),"")</f>
        <v>멧돼지</v>
      </c>
      <c r="E214" s="84" t="str">
        <f>IFERROR(INDEX(참조목록2!$B$152:$B$173,MATCH(3,INDEX(참조목록2!D$152:D$173,,),0)),"")</f>
        <v>사다장</v>
      </c>
      <c r="F214" s="90" t="str">
        <f>IFERROR(INDEX(참조목록2!$B$174:$B$198,MATCH(3,INDEX(참조목록2!D$174:D$198,,),0)),"")</f>
        <v>양지백옥</v>
      </c>
    </row>
    <row r="215" spans="2:6" x14ac:dyDescent="0.3">
      <c r="B215" s="89" t="s">
        <v>582</v>
      </c>
      <c r="C215" s="84" t="str">
        <f>IFERROR(INDEX(참조목록2!$B$106:$B$128,MATCH(4,INDEX(참조목록2!D$106:D$128,,),0)),"")</f>
        <v>맥반석</v>
      </c>
      <c r="D215" s="84" t="str">
        <f>IFERROR(INDEX(참조목록2!$B$129:$B$151,MATCH(4,INDEX(참조목록2!D$129:D$151,,),0)),"")</f>
        <v>일본 서적</v>
      </c>
      <c r="E215" s="84" t="str">
        <f>IFERROR(INDEX(참조목록2!$B$152:$B$173,MATCH(4,INDEX(참조목록2!D$152:D$173,,),0)),"")</f>
        <v>애옥</v>
      </c>
      <c r="F215" s="90" t="str">
        <f>IFERROR(INDEX(참조목록2!$B$174:$B$198,MATCH(4,INDEX(참조목록2!D$174:D$198,,),0)),"")</f>
        <v>금목서</v>
      </c>
    </row>
    <row r="216" spans="2:6" x14ac:dyDescent="0.3">
      <c r="B216" s="89" t="s">
        <v>583</v>
      </c>
      <c r="C216" s="84" t="str">
        <f>IFERROR(INDEX(참조목록2!$B$106:$B$128,MATCH(5,INDEX(참조목록2!D$106:D$128,,),0)),"")</f>
        <v>조선 은</v>
      </c>
      <c r="D216" s="84" t="str">
        <f>IFERROR(INDEX(참조목록2!$B$129:$B$151,MATCH(5,INDEX(참조목록2!D$129:D$151,,),0)),"")</f>
        <v>자수정</v>
      </c>
      <c r="E216" s="84" t="str">
        <f>IFERROR(INDEX(참조목록2!$B$152:$B$173,MATCH(5,INDEX(참조목록2!D$152:D$173,,),0)),"")</f>
        <v>굴조개</v>
      </c>
      <c r="F216" s="90" t="str">
        <f>IFERROR(INDEX(참조목록2!$B$174:$B$198,MATCH(5,INDEX(참조목록2!D$174:D$198,,),0)),"")</f>
        <v>운남 은</v>
      </c>
    </row>
    <row r="217" spans="2:6" x14ac:dyDescent="0.3">
      <c r="B217" s="89" t="s">
        <v>584</v>
      </c>
      <c r="C217" s="84" t="str">
        <f>IFERROR(INDEX(참조목록2!$B$106:$B$128,MATCH(6,INDEX(참조목록2!D$106:D$128,,),0)),"")</f>
        <v>한지</v>
      </c>
      <c r="D217" s="84" t="str">
        <f>IFERROR(INDEX(참조목록2!$B$129:$B$151,MATCH(6,INDEX(참조목록2!D$129:D$151,,),0)),"")</f>
        <v>간장</v>
      </c>
      <c r="E217" s="84" t="str">
        <f>IFERROR(INDEX(참조목록2!$B$152:$B$173,MATCH(6,INDEX(참조목록2!D$152:D$173,,),0)),"")</f>
        <v>홍두</v>
      </c>
      <c r="F217" s="90" t="str">
        <f>IFERROR(INDEX(참조목록2!$B$174:$B$198,MATCH(6,INDEX(참조목록2!D$174:D$198,,),0)),"")</f>
        <v>중국비단</v>
      </c>
    </row>
    <row r="218" spans="2:6" x14ac:dyDescent="0.3">
      <c r="B218" s="89" t="s">
        <v>585</v>
      </c>
      <c r="C218" s="84" t="str">
        <f>IFERROR(INDEX(참조목록2!$B$106:$B$128,MATCH(7,INDEX(참조목록2!D$106:D$128,,),0)),"")</f>
        <v>조선 서적</v>
      </c>
      <c r="D218" s="84" t="str">
        <f>IFERROR(INDEX(참조목록2!$B$129:$B$151,MATCH(7,INDEX(참조목록2!D$129:D$151,,),0)),"")</f>
        <v>서진 직물</v>
      </c>
      <c r="E218" s="84" t="str">
        <f>IFERROR(INDEX(참조목록2!$B$152:$B$173,MATCH(7,INDEX(참조목록2!D$152:D$173,,),0)),"")</f>
        <v>마직물</v>
      </c>
      <c r="F218" s="90" t="str">
        <f>IFERROR(INDEX(참조목록2!$B$174:$B$198,MATCH(7,INDEX(참조목록2!D$174:D$198,,),0)),"")</f>
        <v>소홍주</v>
      </c>
    </row>
    <row r="219" spans="2:6" x14ac:dyDescent="0.3">
      <c r="B219" s="89" t="s">
        <v>586</v>
      </c>
      <c r="C219" s="84" t="str">
        <f>IFERROR(INDEX(참조목록2!$B$106:$B$128,MATCH(8,INDEX(참조목록2!D$106:D$128,,),0)),"")</f>
        <v>고려청자</v>
      </c>
      <c r="D219" s="84" t="str">
        <f>IFERROR(INDEX(참조목록2!$B$129:$B$151,MATCH(8,INDEX(참조목록2!D$129:D$151,,),0)),"")</f>
        <v>칠기</v>
      </c>
      <c r="E219" s="84" t="str">
        <f>IFERROR(INDEX(참조목록2!$B$152:$B$173,MATCH(8,INDEX(참조목록2!D$152:D$173,,),0)),"")</f>
        <v>숭어알 젓갈</v>
      </c>
      <c r="F219" s="90" t="str">
        <f>IFERROR(INDEX(참조목록2!$B$174:$B$198,MATCH(8,INDEX(참조목록2!D$174:D$198,,),0)),"")</f>
        <v>동충하초</v>
      </c>
    </row>
    <row r="220" spans="2:6" x14ac:dyDescent="0.3">
      <c r="B220" s="89" t="s">
        <v>587</v>
      </c>
      <c r="C220" s="84" t="str">
        <f>IFERROR(INDEX(참조목록2!$B$106:$B$128,MATCH(9,INDEX(참조목록2!D$106:D$128,,),0)),"")</f>
        <v>투척 폭탄</v>
      </c>
      <c r="D220" s="84" t="str">
        <f>IFERROR(INDEX(참조목록2!$B$129:$B$151,MATCH(9,INDEX(참조목록2!D$129:D$151,,),0)),"")</f>
        <v>소바</v>
      </c>
      <c r="E220" s="84" t="str">
        <f>IFERROR(INDEX(참조목록2!$B$152:$B$173,MATCH(9,INDEX(참조목록2!D$152:D$173,,),0)),"")</f>
        <v>사슴 가죽</v>
      </c>
      <c r="F220" s="90" t="str">
        <f>IFERROR(INDEX(참조목록2!$B$174:$B$198,MATCH(9,INDEX(참조목록2!D$174:D$198,,),0)),"")</f>
        <v>두반장</v>
      </c>
    </row>
    <row r="221" spans="2:6" ht="17.25" thickBot="1" x14ac:dyDescent="0.35">
      <c r="B221" s="91" t="s">
        <v>588</v>
      </c>
      <c r="C221" s="92" t="str">
        <f>IFERROR(INDEX(참조목록2!$B$106:$B$128,MATCH(10,INDEX(참조목록2!D$106:D$128,,),0)),"")</f>
        <v>산초</v>
      </c>
      <c r="D221" s="92" t="str">
        <f>IFERROR(INDEX(참조목록2!$B$129:$B$151,MATCH(10,INDEX(참조목록2!D$129:D$151,,),0)),"")</f>
        <v>붓꽃</v>
      </c>
      <c r="E221" s="92" t="str">
        <f>IFERROR(INDEX(참조목록2!$B$152:$B$173,MATCH(10,INDEX(참조목록2!D$152:D$173,,),0)),"")</f>
        <v>대만 미주</v>
      </c>
      <c r="F221" s="93" t="str">
        <f>IFERROR(INDEX(참조목록2!$B$174:$B$198,MATCH(10,INDEX(참조목록2!D$174:D$198,,),0)),"")</f>
        <v>중국 서화</v>
      </c>
    </row>
    <row r="222" spans="2:6" x14ac:dyDescent="0.3">
      <c r="B222" s="86" t="s">
        <v>589</v>
      </c>
      <c r="C222" s="87" t="str">
        <f>IFERROR(INDEX(참조목록2!$B$106:$B$128,MATCH(1,INDEX(참조목록2!E$106:E$128,,),0)),"")</f>
        <v>안동소주</v>
      </c>
      <c r="D222" s="87" t="str">
        <f>IFERROR(INDEX(참조목록2!$B$129:$B$151,MATCH(1,INDEX(참조목록2!E$129:E$151,,),0)),"")</f>
        <v>가는 끈</v>
      </c>
      <c r="E222" s="87" t="str">
        <f>IFERROR(INDEX(참조목록2!$B$152:$B$173,MATCH(1,INDEX(참조목록2!E$152:E$173,,),0)),"")</f>
        <v>등 세공</v>
      </c>
      <c r="F222" s="88" t="str">
        <f>IFERROR(INDEX(참조목록2!$B$174:$B$198,MATCH(1,INDEX(참조목록2!E$174:E$198,,),0)),"")</f>
        <v>면죽연화</v>
      </c>
    </row>
    <row r="223" spans="2:6" x14ac:dyDescent="0.3">
      <c r="B223" s="89" t="s">
        <v>590</v>
      </c>
      <c r="C223" s="84" t="str">
        <f>IFERROR(INDEX(참조목록2!$B$106:$B$128,MATCH(2,INDEX(참조목록2!E$106:E$128,,),0)),"")</f>
        <v>대도</v>
      </c>
      <c r="D223" s="84" t="str">
        <f>IFERROR(INDEX(참조목록2!$B$129:$B$151,MATCH(2,INDEX(참조목록2!E$129:E$151,,),0)),"")</f>
        <v>서진 직물</v>
      </c>
      <c r="E223" s="84" t="str">
        <f>IFERROR(INDEX(참조목록2!$B$152:$B$173,MATCH(2,INDEX(참조목록2!E$152:E$173,,),0)),"")</f>
        <v>마직물</v>
      </c>
      <c r="F223" s="90" t="str">
        <f>IFERROR(INDEX(참조목록2!$B$174:$B$198,MATCH(2,INDEX(참조목록2!E$174:E$198,,),0)),"")</f>
        <v>로카오</v>
      </c>
    </row>
    <row r="224" spans="2:6" x14ac:dyDescent="0.3">
      <c r="B224" s="89" t="s">
        <v>591</v>
      </c>
      <c r="C224" s="84" t="str">
        <f>IFERROR(INDEX(참조목록2!$B$106:$B$128,MATCH(3,INDEX(참조목록2!E$106:E$128,,),0)),"")</f>
        <v>호피</v>
      </c>
      <c r="D224" s="84" t="str">
        <f>IFERROR(INDEX(참조목록2!$B$129:$B$151,MATCH(3,INDEX(참조목록2!E$129:E$151,,),0)),"")</f>
        <v>모시</v>
      </c>
      <c r="E224" s="84" t="str">
        <f>IFERROR(INDEX(참조목록2!$B$152:$B$173,MATCH(3,INDEX(참조목록2!E$152:E$173,,),0)),"")</f>
        <v>쇼로우</v>
      </c>
      <c r="F224" s="90" t="str">
        <f>IFERROR(INDEX(참조목록2!$B$174:$B$198,MATCH(3,INDEX(참조목록2!E$174:E$198,,),0)),"")</f>
        <v>양지백옥</v>
      </c>
    </row>
    <row r="225" spans="2:6" x14ac:dyDescent="0.3">
      <c r="B225" s="89" t="s">
        <v>592</v>
      </c>
      <c r="C225" s="84" t="str">
        <f>IFERROR(INDEX(참조목록2!$B$106:$B$128,MATCH(4,INDEX(참조목록2!E$106:E$128,,),0)),"")</f>
        <v>한지</v>
      </c>
      <c r="D225" s="84" t="str">
        <f>IFERROR(INDEX(참조목록2!$B$129:$B$151,MATCH(4,INDEX(참조목록2!E$129:E$151,,),0)),"")</f>
        <v>오배자</v>
      </c>
      <c r="E225" s="84" t="str">
        <f>IFERROR(INDEX(참조목록2!$B$152:$B$173,MATCH(4,INDEX(참조목록2!E$152:E$173,,),0)),"")</f>
        <v>등</v>
      </c>
      <c r="F225" s="90" t="str">
        <f>IFERROR(INDEX(참조목록2!$B$174:$B$198,MATCH(4,INDEX(참조목록2!E$174:E$198,,),0)),"")</f>
        <v>동충하초</v>
      </c>
    </row>
    <row r="226" spans="2:6" x14ac:dyDescent="0.3">
      <c r="B226" s="89" t="s">
        <v>593</v>
      </c>
      <c r="C226" s="84" t="str">
        <f>IFERROR(INDEX(참조목록2!$B$106:$B$128,MATCH(5,INDEX(참조목록2!E$106:E$128,,),0)),"")</f>
        <v>나전칠기</v>
      </c>
      <c r="D226" s="84" t="str">
        <f>IFERROR(INDEX(참조목록2!$B$129:$B$151,MATCH(5,INDEX(참조목록2!E$129:E$151,,),0)),"")</f>
        <v>치자나무</v>
      </c>
      <c r="E226" s="84" t="str">
        <f>IFERROR(INDEX(참조목록2!$B$152:$B$173,MATCH(5,INDEX(참조목록2!E$152:E$173,,),0)),"")</f>
        <v>굴조개</v>
      </c>
      <c r="F226" s="90" t="str">
        <f>IFERROR(INDEX(참조목록2!$B$174:$B$198,MATCH(5,INDEX(참조목록2!E$174:E$198,,),0)),"")</f>
        <v>파초</v>
      </c>
    </row>
    <row r="227" spans="2:6" x14ac:dyDescent="0.3">
      <c r="B227" s="89" t="s">
        <v>594</v>
      </c>
      <c r="C227" s="84" t="str">
        <f>IFERROR(INDEX(참조목록2!$B$106:$B$128,MATCH(6,INDEX(참조목록2!E$106:E$128,,),0)),"")</f>
        <v>조선 은</v>
      </c>
      <c r="D227" s="84" t="str">
        <f>IFERROR(INDEX(참조목록2!$B$129:$B$151,MATCH(6,INDEX(참조목록2!E$129:E$151,,),0)),"")</f>
        <v>자수정</v>
      </c>
      <c r="E227" s="84" t="str">
        <f>IFERROR(INDEX(참조목록2!$B$152:$B$173,MATCH(6,INDEX(참조목록2!E$152:E$173,,),0)),"")</f>
        <v>북투석</v>
      </c>
      <c r="F227" s="90" t="str">
        <f>IFERROR(INDEX(참조목록2!$B$174:$B$198,MATCH(6,INDEX(참조목록2!E$174:E$198,,),0)),"")</f>
        <v>금목서</v>
      </c>
    </row>
    <row r="228" spans="2:6" x14ac:dyDescent="0.3">
      <c r="B228" s="89" t="s">
        <v>595</v>
      </c>
      <c r="C228" s="84" t="str">
        <f>IFERROR(INDEX(참조목록2!$B$106:$B$128,MATCH(7,INDEX(참조목록2!E$106:E$128,,),0)),"")</f>
        <v>진달래</v>
      </c>
      <c r="D228" s="84" t="str">
        <f>IFERROR(INDEX(참조목록2!$B$129:$B$151,MATCH(7,INDEX(참조목록2!E$129:E$151,,),0)),"")</f>
        <v xml:space="preserve">사마 은 </v>
      </c>
      <c r="E228" s="84" t="str">
        <f>IFERROR(INDEX(참조목록2!$B$152:$B$173,MATCH(7,INDEX(참조목록2!E$152:E$173,,),0)),"")</f>
        <v>진과스 금</v>
      </c>
      <c r="F228" s="90" t="str">
        <f>IFERROR(INDEX(참조목록2!$B$174:$B$198,MATCH(7,INDEX(참조목록2!E$174:E$198,,),0)),"")</f>
        <v>중국비단</v>
      </c>
    </row>
    <row r="229" spans="2:6" x14ac:dyDescent="0.3">
      <c r="B229" s="89" t="s">
        <v>596</v>
      </c>
      <c r="C229" s="84" t="str">
        <f>IFERROR(INDEX(참조목록2!$B$106:$B$128,MATCH(8,INDEX(참조목록2!E$106:E$128,,),0)),"")</f>
        <v>명주</v>
      </c>
      <c r="D229" s="84" t="str">
        <f>IFERROR(INDEX(참조목록2!$B$129:$B$151,MATCH(8,INDEX(참조목록2!E$129:E$151,,),0)),"")</f>
        <v>칠기</v>
      </c>
      <c r="E229" s="84" t="str">
        <f>IFERROR(INDEX(참조목록2!$B$152:$B$173,MATCH(8,INDEX(참조목록2!E$152:E$173,,),0)),"")</f>
        <v>홍두</v>
      </c>
      <c r="F229" s="90" t="str">
        <f>IFERROR(INDEX(참조목록2!$B$174:$B$198,MATCH(8,INDEX(참조목록2!E$174:E$198,,),0)),"")</f>
        <v>운남 은</v>
      </c>
    </row>
    <row r="230" spans="2:6" x14ac:dyDescent="0.3">
      <c r="B230" s="89" t="s">
        <v>597</v>
      </c>
      <c r="C230" s="84" t="str">
        <f>IFERROR(INDEX(참조목록2!$B$106:$B$128,MATCH(9,INDEX(참조목록2!E$106:E$128,,),0)),"")</f>
        <v>한우</v>
      </c>
      <c r="D230" s="84" t="str">
        <f>IFERROR(INDEX(참조목록2!$B$129:$B$151,MATCH(9,INDEX(참조목록2!E$129:E$151,,),0)),"")</f>
        <v>백자광석</v>
      </c>
      <c r="E230" s="84" t="str">
        <f>IFERROR(INDEX(참조목록2!$B$152:$B$173,MATCH(9,INDEX(참조목록2!E$152:E$173,,),0)),"")</f>
        <v>숭어알 젓갈</v>
      </c>
      <c r="F230" s="90" t="str">
        <f>IFERROR(INDEX(참조목록2!$B$174:$B$198,MATCH(9,INDEX(참조목록2!E$174:E$198,,),0)),"")</f>
        <v>중국차</v>
      </c>
    </row>
    <row r="231" spans="2:6" ht="17.25" thickBot="1" x14ac:dyDescent="0.35">
      <c r="B231" s="91" t="s">
        <v>598</v>
      </c>
      <c r="C231" s="92" t="str">
        <f>IFERROR(INDEX(참조목록2!$B$106:$B$128,MATCH(10,INDEX(참조목록2!E$106:E$128,,),0)),"")</f>
        <v>산초 된장</v>
      </c>
      <c r="D231" s="92" t="str">
        <f>IFERROR(INDEX(참조목록2!$B$129:$B$151,MATCH(10,INDEX(참조목록2!E$129:E$151,,),0)),"")</f>
        <v>유자</v>
      </c>
      <c r="E231" s="92" t="str">
        <f>IFERROR(INDEX(참조목록2!$B$152:$B$173,MATCH(10,INDEX(참조목록2!E$152:E$173,,),0)),"")</f>
        <v>사다장</v>
      </c>
      <c r="F231" s="93" t="str">
        <f>IFERROR(INDEX(참조목록2!$B$174:$B$198,MATCH(10,INDEX(참조목록2!E$174:E$198,,),0)),"")</f>
        <v>중국 서화</v>
      </c>
    </row>
    <row r="232" spans="2:6" x14ac:dyDescent="0.3">
      <c r="B232" s="86" t="s">
        <v>599</v>
      </c>
      <c r="C232" s="87" t="str">
        <f>IFERROR(INDEX(참조목록2!$B$106:$B$128,MATCH(1,INDEX(참조목록2!F$106:F$128,,),0)),"")</f>
        <v>명주</v>
      </c>
      <c r="D232" s="87" t="str">
        <f>IFERROR(INDEX(참조목록2!$B$129:$B$151,MATCH(1,INDEX(참조목록2!F$129:F$151,,),0)),"")</f>
        <v>초롱</v>
      </c>
      <c r="E232" s="87" t="str">
        <f>IFERROR(INDEX(참조목록2!$B$152:$B$173,MATCH(1,INDEX(참조목록2!F$152:F$173,,),0)),"")</f>
        <v>대만 목각</v>
      </c>
      <c r="F232" s="88" t="str">
        <f>IFERROR(INDEX(참조목록2!$B$174:$B$198,MATCH(1,INDEX(참조목록2!F$174:F$198,,),0)),"")</f>
        <v>오수</v>
      </c>
    </row>
    <row r="233" spans="2:6" x14ac:dyDescent="0.3">
      <c r="B233" s="89" t="s">
        <v>600</v>
      </c>
      <c r="C233" s="84" t="str">
        <f>IFERROR(INDEX(참조목록2!$B$106:$B$128,MATCH(2,INDEX(참조목록2!F$106:F$128,,),0)),"")</f>
        <v>산초 된장</v>
      </c>
      <c r="D233" s="84" t="str">
        <f>IFERROR(INDEX(참조목록2!$B$129:$B$151,MATCH(2,INDEX(참조목록2!F$129:F$151,,),0)),"")</f>
        <v>서진 직물</v>
      </c>
      <c r="E233" s="84" t="str">
        <f>IFERROR(INDEX(참조목록2!$B$152:$B$173,MATCH(2,INDEX(참조목록2!F$152:F$173,,),0)),"")</f>
        <v>홍두</v>
      </c>
      <c r="F233" s="90" t="str">
        <f>IFERROR(INDEX(참조목록2!$B$174:$B$198,MATCH(2,INDEX(참조목록2!F$174:F$198,,),0)),"")</f>
        <v>중국차</v>
      </c>
    </row>
    <row r="234" spans="2:6" x14ac:dyDescent="0.3">
      <c r="B234" s="89" t="s">
        <v>601</v>
      </c>
      <c r="C234" s="84" t="str">
        <f>IFERROR(INDEX(참조목록2!$B$106:$B$128,MATCH(3,INDEX(참조목록2!F$106:F$128,,),0)),"")</f>
        <v>조선차</v>
      </c>
      <c r="D234" s="84" t="str">
        <f>IFERROR(INDEX(참조목록2!$B$129:$B$151,MATCH(3,INDEX(참조목록2!F$129:F$151,,),0)),"")</f>
        <v>일본도</v>
      </c>
      <c r="E234" s="84" t="str">
        <f>IFERROR(INDEX(참조목록2!$B$152:$B$173,MATCH(3,INDEX(참조목록2!F$152:F$173,,),0)),"")</f>
        <v>대만 미주</v>
      </c>
      <c r="F234" s="90" t="str">
        <f>IFERROR(INDEX(참조목록2!$B$174:$B$198,MATCH(3,INDEX(참조목록2!F$174:F$198,,),0)),"")</f>
        <v>소홍주</v>
      </c>
    </row>
    <row r="235" spans="2:6" x14ac:dyDescent="0.3">
      <c r="B235" s="89" t="s">
        <v>602</v>
      </c>
      <c r="C235" s="84" t="str">
        <f>IFERROR(INDEX(참조목록2!$B$106:$B$128,MATCH(4,INDEX(참조목록2!F$106:F$128,,),0)),"")</f>
        <v>조선 서적</v>
      </c>
      <c r="D235" s="84" t="str">
        <f>IFERROR(INDEX(참조목록2!$B$129:$B$151,MATCH(4,INDEX(참조목록2!F$129:F$151,,),0)),"")</f>
        <v>붓꽃</v>
      </c>
      <c r="E235" s="84" t="str">
        <f>IFERROR(INDEX(참조목록2!$B$152:$B$173,MATCH(4,INDEX(참조목록2!F$152:F$173,,),0)),"")</f>
        <v>동권총</v>
      </c>
      <c r="F235" s="90" t="str">
        <f>IFERROR(INDEX(참조목록2!$B$174:$B$198,MATCH(4,INDEX(참조목록2!F$174:F$198,,),0)),"")</f>
        <v>대나무</v>
      </c>
    </row>
    <row r="236" spans="2:6" x14ac:dyDescent="0.3">
      <c r="B236" s="89" t="s">
        <v>603</v>
      </c>
      <c r="C236" s="84" t="str">
        <f>IFERROR(INDEX(참조목록2!$B$106:$B$128,MATCH(5,INDEX(참조목록2!F$106:F$128,,),0)),"")</f>
        <v>나전칠기</v>
      </c>
      <c r="D236" s="84" t="str">
        <f>IFERROR(INDEX(참조목록2!$B$129:$B$151,MATCH(5,INDEX(참조목록2!F$129:F$151,,),0)),"")</f>
        <v>화지</v>
      </c>
      <c r="E236" s="84" t="str">
        <f>IFERROR(INDEX(참조목록2!$B$152:$B$173,MATCH(5,INDEX(참조목록2!F$152:F$173,,),0)),"")</f>
        <v>굴조개</v>
      </c>
      <c r="F236" s="90" t="str">
        <f>IFERROR(INDEX(참조목록2!$B$174:$B$198,MATCH(5,INDEX(참조목록2!F$174:F$198,,),0)),"")</f>
        <v>파초</v>
      </c>
    </row>
    <row r="237" spans="2:6" x14ac:dyDescent="0.3">
      <c r="B237" s="89" t="s">
        <v>604</v>
      </c>
      <c r="C237" s="84" t="str">
        <f>IFERROR(INDEX(참조목록2!$B$106:$B$128,MATCH(6,INDEX(참조목록2!F$106:F$128,,),0)),"")</f>
        <v>맥반석</v>
      </c>
      <c r="D237" s="84" t="str">
        <f>IFERROR(INDEX(참조목록2!$B$129:$B$151,MATCH(6,INDEX(참조목록2!F$129:F$151,,),0)),"")</f>
        <v xml:space="preserve">사마 은 </v>
      </c>
      <c r="E237" s="84" t="str">
        <f>IFERROR(INDEX(참조목록2!$B$152:$B$173,MATCH(6,INDEX(참조목록2!F$152:F$173,,),0)),"")</f>
        <v>북투석</v>
      </c>
      <c r="F237" s="90" t="str">
        <f>IFERROR(INDEX(참조목록2!$B$174:$B$198,MATCH(6,INDEX(참조목록2!F$174:F$198,,),0)),"")</f>
        <v>중국비단</v>
      </c>
    </row>
    <row r="238" spans="2:6" x14ac:dyDescent="0.3">
      <c r="B238" s="89" t="s">
        <v>605</v>
      </c>
      <c r="C238" s="84" t="str">
        <f>IFERROR(INDEX(참조목록2!$B$106:$B$128,MATCH(7,INDEX(참조목록2!F$106:F$128,,),0)),"")</f>
        <v>조선 은</v>
      </c>
      <c r="D238" s="84" t="str">
        <f>IFERROR(INDEX(참조목록2!$B$129:$B$151,MATCH(7,INDEX(참조목록2!F$129:F$151,,),0)),"")</f>
        <v>자수정</v>
      </c>
      <c r="E238" s="84" t="str">
        <f>IFERROR(INDEX(참조목록2!$B$152:$B$173,MATCH(7,INDEX(참조목록2!F$152:F$173,,),0)),"")</f>
        <v>사다장</v>
      </c>
      <c r="F238" s="90" t="str">
        <f>IFERROR(INDEX(참조목록2!$B$174:$B$198,MATCH(7,INDEX(참조목록2!F$174:F$198,,),0)),"")</f>
        <v>로카오</v>
      </c>
    </row>
    <row r="239" spans="2:6" x14ac:dyDescent="0.3">
      <c r="B239" s="89" t="s">
        <v>606</v>
      </c>
      <c r="C239" s="84" t="str">
        <f>IFERROR(INDEX(참조목록2!$B$106:$B$128,MATCH(8,INDEX(참조목록2!F$106:F$128,,),0)),"")</f>
        <v>한우</v>
      </c>
      <c r="D239" s="84" t="str">
        <f>IFERROR(INDEX(참조목록2!$B$129:$B$151,MATCH(8,INDEX(참조목록2!F$129:F$151,,),0)),"")</f>
        <v>칠기</v>
      </c>
      <c r="E239" s="84" t="str">
        <f>IFERROR(INDEX(참조목록2!$B$152:$B$173,MATCH(8,INDEX(참조목록2!F$152:F$173,,),0)),"")</f>
        <v>마직물</v>
      </c>
      <c r="F239" s="90" t="str">
        <f>IFERROR(INDEX(참조목록2!$B$174:$B$198,MATCH(8,INDEX(참조목록2!F$174:F$198,,),0)),"")</f>
        <v>양지백옥</v>
      </c>
    </row>
    <row r="240" spans="2:6" x14ac:dyDescent="0.3">
      <c r="B240" s="89" t="s">
        <v>607</v>
      </c>
      <c r="C240" s="84" t="str">
        <f>IFERROR(INDEX(참조목록2!$B$106:$B$128,MATCH(9,INDEX(참조목록2!F$106:F$128,,),0)),"")</f>
        <v>호안석</v>
      </c>
      <c r="D240" s="84" t="str">
        <f>IFERROR(INDEX(참조목록2!$B$129:$B$151,MATCH(9,INDEX(참조목록2!F$129:F$151,,),0)),"")</f>
        <v>청주</v>
      </c>
      <c r="E240" s="84" t="str">
        <f>IFERROR(INDEX(참조목록2!$B$152:$B$173,MATCH(9,INDEX(참조목록2!F$152:F$173,,),0)),"")</f>
        <v>숭어알 젓갈</v>
      </c>
      <c r="F240" s="90" t="str">
        <f>IFERROR(INDEX(참조목록2!$B$174:$B$198,MATCH(9,INDEX(참조목록2!F$174:F$198,,),0)),"")</f>
        <v>금목서</v>
      </c>
    </row>
    <row r="241" spans="2:6" ht="17.25" thickBot="1" x14ac:dyDescent="0.35">
      <c r="B241" s="95" t="s">
        <v>608</v>
      </c>
      <c r="C241" s="94" t="str">
        <f>IFERROR(INDEX(참조목록2!$B$106:$B$128,MATCH(10,INDEX(참조목록2!F$106:F$128,,),0)),"")</f>
        <v>호피</v>
      </c>
      <c r="D241" s="94" t="str">
        <f>IFERROR(INDEX(참조목록2!$B$129:$B$151,MATCH(10,INDEX(참조목록2!F$129:F$151,,),0)),"")</f>
        <v>백자광석</v>
      </c>
      <c r="E241" s="94" t="str">
        <f>IFERROR(INDEX(참조목록2!$B$152:$B$173,MATCH(10,INDEX(참조목록2!F$152:F$173,,),0)),"")</f>
        <v>진과스 금</v>
      </c>
      <c r="F241" s="96" t="str">
        <f>IFERROR(INDEX(참조목록2!$B$174:$B$198,MATCH(10,INDEX(참조목록2!F$174:F$198,,),0)),"")</f>
        <v>운남 은</v>
      </c>
    </row>
    <row r="242" spans="2:6" x14ac:dyDescent="0.3">
      <c r="B242" s="86" t="s">
        <v>609</v>
      </c>
      <c r="C242" s="87" t="str">
        <f>IFERROR(INDEX(참조목록2!$B$106:$B$128,MATCH(1,INDEX(참조목록2!G$106:G$128,,),0)),"")</f>
        <v>인삼</v>
      </c>
      <c r="D242" s="87" t="str">
        <f>IFERROR(INDEX(참조목록2!$B$129:$B$151,MATCH(1,INDEX(참조목록2!G$129:G$151,,),0)),"")</f>
        <v>청주</v>
      </c>
      <c r="E242" s="87" t="str">
        <f>IFERROR(INDEX(참조목록2!$B$152:$B$173,MATCH(1,INDEX(참조목록2!G$152:G$173,,),0)),"")</f>
        <v>해당화</v>
      </c>
      <c r="F242" s="88" t="str">
        <f>IFERROR(INDEX(참조목록2!$B$174:$B$198,MATCH(1,INDEX(참조목록2!G$174:G$198,,),0)),"")</f>
        <v>운남 은</v>
      </c>
    </row>
    <row r="243" spans="2:6" x14ac:dyDescent="0.3">
      <c r="B243" s="89" t="s">
        <v>610</v>
      </c>
      <c r="C243" s="84" t="str">
        <f>IFERROR(INDEX(참조목록2!$B$106:$B$128,MATCH(2,INDEX(참조목록2!G$106:G$128,,),0)),"")</f>
        <v>조선 은</v>
      </c>
      <c r="D243" s="84" t="str">
        <f>IFERROR(INDEX(참조목록2!$B$129:$B$151,MATCH(2,INDEX(참조목록2!G$129:G$151,,),0)),"")</f>
        <v>치자나무</v>
      </c>
      <c r="E243" s="84" t="str">
        <f>IFERROR(INDEX(참조목록2!$B$152:$B$173,MATCH(2,INDEX(참조목록2!G$152:G$173,,),0)),"")</f>
        <v>등 세공</v>
      </c>
      <c r="F243" s="90" t="str">
        <f>IFERROR(INDEX(참조목록2!$B$174:$B$198,MATCH(2,INDEX(참조목록2!G$174:G$198,,),0)),"")</f>
        <v>금목서</v>
      </c>
    </row>
    <row r="244" spans="2:6" x14ac:dyDescent="0.3">
      <c r="B244" s="89" t="s">
        <v>611</v>
      </c>
      <c r="C244" s="84" t="str">
        <f>IFERROR(INDEX(참조목록2!$B$106:$B$128,MATCH(3,INDEX(참조목록2!G$106:G$128,,),0)),"")</f>
        <v>안동소주</v>
      </c>
      <c r="D244" s="84" t="str">
        <f>IFERROR(INDEX(참조목록2!$B$129:$B$151,MATCH(3,INDEX(참조목록2!G$129:G$151,,),0)),"")</f>
        <v xml:space="preserve">사마 은 </v>
      </c>
      <c r="E244" s="84" t="str">
        <f>IFERROR(INDEX(참조목록2!$B$152:$B$173,MATCH(3,INDEX(참조목록2!G$152:G$173,,),0)),"")</f>
        <v>숭어알 젓갈</v>
      </c>
      <c r="F244" s="90" t="str">
        <f>IFERROR(INDEX(참조목록2!$B$174:$B$198,MATCH(3,INDEX(참조목록2!G$174:G$198,,),0)),"")</f>
        <v>파초</v>
      </c>
    </row>
    <row r="245" spans="2:6" x14ac:dyDescent="0.3">
      <c r="B245" s="89" t="s">
        <v>612</v>
      </c>
      <c r="C245" s="84" t="str">
        <f>IFERROR(INDEX(참조목록2!$B$106:$B$128,MATCH(4,INDEX(참조목록2!G$106:G$128,,),0)),"")</f>
        <v>한우</v>
      </c>
      <c r="D245" s="84" t="str">
        <f>IFERROR(INDEX(참조목록2!$B$129:$B$151,MATCH(4,INDEX(참조목록2!G$129:G$151,,),0)),"")</f>
        <v>자수정</v>
      </c>
      <c r="E245" s="84" t="str">
        <f>IFERROR(INDEX(참조목록2!$B$152:$B$173,MATCH(4,INDEX(참조목록2!G$152:G$173,,),0)),"")</f>
        <v>각 세공</v>
      </c>
      <c r="F245" s="90" t="str">
        <f>IFERROR(INDEX(참조목록2!$B$174:$B$198,MATCH(4,INDEX(참조목록2!G$174:G$198,,),0)),"")</f>
        <v>양지백옥</v>
      </c>
    </row>
    <row r="246" spans="2:6" x14ac:dyDescent="0.3">
      <c r="B246" s="89" t="s">
        <v>613</v>
      </c>
      <c r="C246" s="84" t="str">
        <f>IFERROR(INDEX(참조목록2!$B$106:$B$128,MATCH(5,INDEX(참조목록2!G$106:G$128,,),0)),"")</f>
        <v>명주</v>
      </c>
      <c r="D246" s="84" t="str">
        <f>IFERROR(INDEX(참조목록2!$B$129:$B$151,MATCH(5,INDEX(참조목록2!G$129:G$151,,),0)),"")</f>
        <v>칠기</v>
      </c>
      <c r="E246" s="84" t="str">
        <f>IFERROR(INDEX(참조목록2!$B$152:$B$173,MATCH(5,INDEX(참조목록2!G$152:G$173,,),0)),"")</f>
        <v>북투석</v>
      </c>
      <c r="F246" s="90" t="str">
        <f>IFERROR(INDEX(참조목록2!$B$174:$B$198,MATCH(5,INDEX(참조목록2!G$174:G$198,,),0)),"")</f>
        <v>로카오</v>
      </c>
    </row>
    <row r="247" spans="2:6" x14ac:dyDescent="0.3">
      <c r="B247" s="89" t="s">
        <v>614</v>
      </c>
      <c r="C247" s="84" t="str">
        <f>IFERROR(INDEX(참조목록2!$B$106:$B$128,MATCH(6,INDEX(참조목록2!G$106:G$128,,),0)),"")</f>
        <v>나전칠기</v>
      </c>
      <c r="D247" s="84" t="str">
        <f>IFERROR(INDEX(참조목록2!$B$129:$B$151,MATCH(6,INDEX(참조목록2!G$129:G$151,,),0)),"")</f>
        <v>서진 직물</v>
      </c>
      <c r="E247" s="84" t="str">
        <f>IFERROR(INDEX(참조목록2!$B$152:$B$173,MATCH(6,INDEX(참조목록2!G$152:G$173,,),0)),"")</f>
        <v>홍두</v>
      </c>
      <c r="F247" s="90" t="str">
        <f>IFERROR(INDEX(참조목록2!$B$174:$B$198,MATCH(6,INDEX(참조목록2!G$174:G$198,,),0)),"")</f>
        <v>중국비단</v>
      </c>
    </row>
    <row r="248" spans="2:6" x14ac:dyDescent="0.3">
      <c r="B248" s="89" t="s">
        <v>615</v>
      </c>
      <c r="C248" s="84" t="str">
        <f>IFERROR(INDEX(참조목록2!$B$106:$B$128,MATCH(7,INDEX(참조목록2!G$106:G$128,,),0)),"")</f>
        <v>호피</v>
      </c>
      <c r="D248" s="84" t="str">
        <f>IFERROR(INDEX(참조목록2!$B$129:$B$151,MATCH(7,INDEX(참조목록2!G$129:G$151,,),0)),"")</f>
        <v>간장</v>
      </c>
      <c r="E248" s="84" t="str">
        <f>IFERROR(INDEX(참조목록2!$B$152:$B$173,MATCH(7,INDEX(참조목록2!G$152:G$173,,),0)),"")</f>
        <v>대만 미주</v>
      </c>
      <c r="F248" s="90" t="str">
        <f>IFERROR(INDEX(참조목록2!$B$174:$B$198,MATCH(7,INDEX(참조목록2!G$174:G$198,,),0)),"")</f>
        <v>중국 서화</v>
      </c>
    </row>
    <row r="249" spans="2:6" x14ac:dyDescent="0.3">
      <c r="B249" s="89" t="s">
        <v>616</v>
      </c>
      <c r="C249" s="84" t="str">
        <f>IFERROR(INDEX(참조목록2!$B$106:$B$128,MATCH(8,INDEX(참조목록2!G$106:G$128,,),0)),"")</f>
        <v>한지</v>
      </c>
      <c r="D249" s="84" t="str">
        <f>IFERROR(INDEX(참조목록2!$B$129:$B$151,MATCH(8,INDEX(참조목록2!G$129:G$151,,),0)),"")</f>
        <v>유자</v>
      </c>
      <c r="E249" s="84" t="str">
        <f>IFERROR(INDEX(참조목록2!$B$152:$B$173,MATCH(8,INDEX(참조목록2!G$152:G$173,,),0)),"")</f>
        <v>마직물</v>
      </c>
      <c r="F249" s="90" t="str">
        <f>IFERROR(INDEX(참조목록2!$B$174:$B$198,MATCH(8,INDEX(참조목록2!G$174:G$198,,),0)),"")</f>
        <v>두반장</v>
      </c>
    </row>
    <row r="250" spans="2:6" x14ac:dyDescent="0.3">
      <c r="B250" s="89" t="s">
        <v>617</v>
      </c>
      <c r="C250" s="84" t="str">
        <f>IFERROR(INDEX(참조목록2!$B$106:$B$128,MATCH(9,INDEX(참조목록2!G$106:G$128,,),0)),"")</f>
        <v>투척 폭탄</v>
      </c>
      <c r="D250" s="84" t="str">
        <f>IFERROR(INDEX(참조목록2!$B$129:$B$151,MATCH(9,INDEX(참조목록2!G$129:G$151,,),0)),"")</f>
        <v>오배자</v>
      </c>
      <c r="E250" s="84" t="str">
        <f>IFERROR(INDEX(참조목록2!$B$152:$B$173,MATCH(9,INDEX(참조목록2!G$152:G$173,,),0)),"")</f>
        <v>굴조개</v>
      </c>
      <c r="F250" s="90" t="str">
        <f>IFERROR(INDEX(참조목록2!$B$174:$B$198,MATCH(9,INDEX(참조목록2!G$174:G$198,,),0)),"")</f>
        <v>소홍주</v>
      </c>
    </row>
    <row r="251" spans="2:6" ht="17.25" thickBot="1" x14ac:dyDescent="0.35">
      <c r="B251" s="91" t="s">
        <v>618</v>
      </c>
      <c r="C251" s="92" t="str">
        <f>IFERROR(INDEX(참조목록2!$B$106:$B$128,MATCH(10,INDEX(참조목록2!G$106:G$128,,),0)),"")</f>
        <v>대도</v>
      </c>
      <c r="D251" s="92" t="str">
        <f>IFERROR(INDEX(참조목록2!$B$129:$B$151,MATCH(10,INDEX(참조목록2!G$129:G$151,,),0)),"")</f>
        <v>백자광석</v>
      </c>
      <c r="E251" s="92" t="str">
        <f>IFERROR(INDEX(참조목록2!$B$152:$B$173,MATCH(10,INDEX(참조목록2!G$152:G$173,,),0)),"")</f>
        <v>사다장</v>
      </c>
      <c r="F251" s="93" t="str">
        <f>IFERROR(INDEX(참조목록2!$B$174:$B$198,MATCH(10,INDEX(참조목록2!G$174:G$198,,),0)),"")</f>
        <v>적동광</v>
      </c>
    </row>
    <row r="252" spans="2:6" x14ac:dyDescent="0.3">
      <c r="B252" s="86" t="s">
        <v>619</v>
      </c>
      <c r="C252" s="87" t="str">
        <f>IFERROR(INDEX(참조목록2!$B$106:$B$128,MATCH(1,INDEX(참조목록2!H$106:H$128,,),0)),"")</f>
        <v>한지</v>
      </c>
      <c r="D252" s="87" t="str">
        <f>IFERROR(INDEX(참조목록2!$B$129:$B$151,MATCH(1,INDEX(참조목록2!H$129:H$151,,),0)),"")</f>
        <v>가는 끈</v>
      </c>
      <c r="E252" s="87" t="str">
        <f>IFERROR(INDEX(참조목록2!$B$152:$B$173,MATCH(1,INDEX(참조목록2!H$152:H$173,,),0)),"")</f>
        <v>대만 목각</v>
      </c>
      <c r="F252" s="88" t="str">
        <f>IFERROR(INDEX(참조목록2!$B$174:$B$198,MATCH(1,INDEX(참조목록2!H$174:H$198,,),0)),"")</f>
        <v>호필</v>
      </c>
    </row>
    <row r="253" spans="2:6" x14ac:dyDescent="0.3">
      <c r="B253" s="89" t="s">
        <v>620</v>
      </c>
      <c r="C253" s="85" t="str">
        <f>IFERROR(INDEX(참조목록2!$B$106:$B$128,MATCH(2,INDEX(참조목록2!H$106:H$128,,),0)),"")</f>
        <v>진달래</v>
      </c>
      <c r="D253" s="85" t="str">
        <f>IFERROR(INDEX(참조목록2!$B$129:$B$151,MATCH(2,INDEX(참조목록2!H$129:H$151,,),0)),"")</f>
        <v>타네가시마 총</v>
      </c>
      <c r="E253" s="85" t="str">
        <f>IFERROR(INDEX(참조목록2!$B$152:$B$173,MATCH(2,INDEX(참조목록2!H$152:H$173,,),0)),"")</f>
        <v>사다장</v>
      </c>
      <c r="F253" s="97" t="str">
        <f>IFERROR(INDEX(참조목록2!$B$174:$B$198,MATCH(2,INDEX(참조목록2!H$174:H$198,,),0)),"")</f>
        <v>두반장</v>
      </c>
    </row>
    <row r="254" spans="2:6" x14ac:dyDescent="0.3">
      <c r="B254" s="89" t="s">
        <v>621</v>
      </c>
      <c r="C254" s="85" t="str">
        <f>IFERROR(INDEX(참조목록2!$B$106:$B$128,MATCH(3,INDEX(참조목록2!H$106:H$128,,),0)),"")</f>
        <v>산초</v>
      </c>
      <c r="D254" s="85" t="str">
        <f>IFERROR(INDEX(참조목록2!$B$129:$B$151,MATCH(3,INDEX(참조목록2!H$129:H$151,,),0)),"")</f>
        <v xml:space="preserve">사마 은 </v>
      </c>
      <c r="E254" s="85" t="str">
        <f>IFERROR(INDEX(참조목록2!$B$152:$B$173,MATCH(3,INDEX(참조목록2!H$152:H$173,,),0)),"")</f>
        <v>사슴 가죽</v>
      </c>
      <c r="F254" s="97" t="str">
        <f>IFERROR(INDEX(참조목록2!$B$174:$B$198,MATCH(3,INDEX(참조목록2!H$174:H$198,,),0)),"")</f>
        <v>스타아니스</v>
      </c>
    </row>
    <row r="255" spans="2:6" x14ac:dyDescent="0.3">
      <c r="B255" s="89" t="s">
        <v>622</v>
      </c>
      <c r="C255" s="85" t="str">
        <f>IFERROR(INDEX(참조목록2!$B$106:$B$128,MATCH(4,INDEX(참조목록2!H$106:H$128,,),0)),"")</f>
        <v>자근</v>
      </c>
      <c r="D255" s="85" t="str">
        <f>IFERROR(INDEX(참조목록2!$B$129:$B$151,MATCH(4,INDEX(참조목록2!H$129:H$151,,),0)),"")</f>
        <v>일본 서적</v>
      </c>
      <c r="E255" s="85" t="str">
        <f>IFERROR(INDEX(참조목록2!$B$152:$B$173,MATCH(4,INDEX(참조목록2!H$152:H$173,,),0)),"")</f>
        <v>진과스 금</v>
      </c>
      <c r="F255" s="97" t="str">
        <f>IFERROR(INDEX(참조목록2!$B$174:$B$198,MATCH(4,INDEX(참조목록2!H$174:H$198,,),0)),"")</f>
        <v>청룡도</v>
      </c>
    </row>
    <row r="256" spans="2:6" x14ac:dyDescent="0.3">
      <c r="B256" s="89" t="s">
        <v>623</v>
      </c>
      <c r="C256" s="85" t="str">
        <f>IFERROR(INDEX(참조목록2!$B$106:$B$128,MATCH(5,INDEX(참조목록2!H$106:H$128,,),0)),"")</f>
        <v>조선 은</v>
      </c>
      <c r="D256" s="85" t="str">
        <f>IFERROR(INDEX(참조목록2!$B$129:$B$151,MATCH(5,INDEX(참조목록2!H$129:H$151,,),0)),"")</f>
        <v>유자</v>
      </c>
      <c r="E256" s="85" t="str">
        <f>IFERROR(INDEX(참조목록2!$B$152:$B$173,MATCH(5,INDEX(참조목록2!H$152:H$173,,),0)),"")</f>
        <v>북투석</v>
      </c>
      <c r="F256" s="97" t="str">
        <f>IFERROR(INDEX(참조목록2!$B$174:$B$198,MATCH(5,INDEX(참조목록2!H$174:H$198,,),0)),"")</f>
        <v>파초</v>
      </c>
    </row>
    <row r="257" spans="2:6" x14ac:dyDescent="0.3">
      <c r="B257" s="89" t="s">
        <v>624</v>
      </c>
      <c r="C257" s="85" t="str">
        <f>IFERROR(INDEX(참조목록2!$B$106:$B$128,MATCH(6,INDEX(참조목록2!H$106:H$128,,),0)),"")</f>
        <v>나전칠기</v>
      </c>
      <c r="D257" s="85" t="str">
        <f>IFERROR(INDEX(참조목록2!$B$129:$B$151,MATCH(6,INDEX(참조목록2!H$129:H$151,,),0)),"")</f>
        <v>자수정</v>
      </c>
      <c r="E257" s="85" t="str">
        <f>IFERROR(INDEX(참조목록2!$B$152:$B$173,MATCH(6,INDEX(참조목록2!H$152:H$173,,),0)),"")</f>
        <v>홍두</v>
      </c>
      <c r="F257" s="97" t="str">
        <f>IFERROR(INDEX(참조목록2!$B$174:$B$198,MATCH(6,INDEX(참조목록2!H$174:H$198,,),0)),"")</f>
        <v>로카오</v>
      </c>
    </row>
    <row r="258" spans="2:6" x14ac:dyDescent="0.3">
      <c r="B258" s="89" t="s">
        <v>625</v>
      </c>
      <c r="C258" s="85" t="str">
        <f>IFERROR(INDEX(참조목록2!$B$106:$B$128,MATCH(7,INDEX(참조목록2!H$106:H$128,,),0)),"")</f>
        <v>명주</v>
      </c>
      <c r="D258" s="85" t="str">
        <f>IFERROR(INDEX(참조목록2!$B$129:$B$151,MATCH(7,INDEX(참조목록2!H$129:H$151,,),0)),"")</f>
        <v>칠기</v>
      </c>
      <c r="E258" s="85" t="str">
        <f>IFERROR(INDEX(참조목록2!$B$152:$B$173,MATCH(7,INDEX(참조목록2!H$152:H$173,,),0)),"")</f>
        <v>굴조개</v>
      </c>
      <c r="F258" s="97" t="str">
        <f>IFERROR(INDEX(참조목록2!$B$174:$B$198,MATCH(7,INDEX(참조목록2!H$174:H$198,,),0)),"")</f>
        <v>양지백옥</v>
      </c>
    </row>
    <row r="259" spans="2:6" x14ac:dyDescent="0.3">
      <c r="B259" s="89" t="s">
        <v>626</v>
      </c>
      <c r="C259" s="85" t="str">
        <f>IFERROR(INDEX(참조목록2!$B$106:$B$128,MATCH(8,INDEX(참조목록2!H$106:H$128,,),0)),"")</f>
        <v>한우</v>
      </c>
      <c r="D259" s="85" t="str">
        <f>IFERROR(INDEX(참조목록2!$B$129:$B$151,MATCH(8,INDEX(참조목록2!H$129:H$151,,),0)),"")</f>
        <v>서진 직물</v>
      </c>
      <c r="E259" s="85" t="str">
        <f>IFERROR(INDEX(참조목록2!$B$152:$B$173,MATCH(8,INDEX(참조목록2!H$152:H$173,,),0)),"")</f>
        <v>마직물</v>
      </c>
      <c r="F259" s="97" t="str">
        <f>IFERROR(INDEX(참조목록2!$B$174:$B$198,MATCH(8,INDEX(참조목록2!H$174:H$198,,),0)),"")</f>
        <v>금목서</v>
      </c>
    </row>
    <row r="260" spans="2:6" x14ac:dyDescent="0.3">
      <c r="B260" s="89" t="s">
        <v>627</v>
      </c>
      <c r="C260" s="85" t="str">
        <f>IFERROR(INDEX(참조목록2!$B$106:$B$128,MATCH(9,INDEX(참조목록2!H$106:H$128,,),0)),"")</f>
        <v>안동소주</v>
      </c>
      <c r="D260" s="85" t="str">
        <f>IFERROR(INDEX(참조목록2!$B$129:$B$151,MATCH(9,INDEX(참조목록2!H$129:H$151,,),0)),"")</f>
        <v>간장</v>
      </c>
      <c r="E260" s="85" t="str">
        <f>IFERROR(INDEX(참조목록2!$B$152:$B$173,MATCH(9,INDEX(참조목록2!H$152:H$173,,),0)),"")</f>
        <v>숭어알 젓갈</v>
      </c>
      <c r="F260" s="97" t="str">
        <f>IFERROR(INDEX(참조목록2!$B$174:$B$198,MATCH(9,INDEX(참조목록2!H$174:H$198,,),0)),"")</f>
        <v>소홍주</v>
      </c>
    </row>
    <row r="261" spans="2:6" ht="17.25" thickBot="1" x14ac:dyDescent="0.35">
      <c r="B261" s="91" t="s">
        <v>628</v>
      </c>
      <c r="C261" s="98" t="str">
        <f>IFERROR(INDEX(참조목록2!$B$106:$B$128,MATCH(10,INDEX(참조목록2!H$106:H$128,,),0)),"")</f>
        <v>맥반석</v>
      </c>
      <c r="D261" s="98" t="str">
        <f>IFERROR(INDEX(참조목록2!$B$129:$B$151,MATCH(10,INDEX(참조목록2!H$129:H$151,,),0)),"")</f>
        <v>청주</v>
      </c>
      <c r="E261" s="98" t="str">
        <f>IFERROR(INDEX(참조목록2!$B$152:$B$173,MATCH(10,INDEX(참조목록2!H$152:H$173,,),0)),"")</f>
        <v>대만 미주</v>
      </c>
      <c r="F261" s="99" t="str">
        <f>IFERROR(INDEX(참조목록2!$B$174:$B$198,MATCH(10,INDEX(참조목록2!H$174:H$198,,),0)),"")</f>
        <v>동충하초</v>
      </c>
    </row>
    <row r="262" spans="2:6" x14ac:dyDescent="0.3">
      <c r="B262" s="86" t="s">
        <v>630</v>
      </c>
      <c r="C262" s="87" t="str">
        <f>IFERROR(INDEX(참조목록2!$B$106:$B$128,MATCH(1,INDEX(참조목록2!I$106:I$128,,),0)),"")</f>
        <v>나전칠기</v>
      </c>
      <c r="D262" s="87" t="str">
        <f>IFERROR(INDEX(참조목록2!$B$129:$B$151,MATCH(1,INDEX(참조목록2!I$129:I$151,,),0)),"")</f>
        <v>초롱</v>
      </c>
      <c r="E262" s="87" t="str">
        <f>IFERROR(INDEX(참조목록2!$B$152:$B$173,MATCH(1,INDEX(참조목록2!I$152:I$173,,),0)),"")</f>
        <v>대만 사파이어</v>
      </c>
      <c r="F262" s="88" t="str">
        <f>IFERROR(INDEX(참조목록2!$B$174:$B$198,MATCH(1,INDEX(참조목록2!I$174:I$198,,),0)),"")</f>
        <v>면죽연화</v>
      </c>
    </row>
    <row r="263" spans="2:6" x14ac:dyDescent="0.3">
      <c r="B263" s="89" t="s">
        <v>631</v>
      </c>
      <c r="C263" s="84" t="str">
        <f>IFERROR(INDEX(참조목록2!$B$106:$B$128,MATCH(2,INDEX(참조목록2!I$106:I$128,,),0)),"")</f>
        <v>대도</v>
      </c>
      <c r="D263" s="84" t="str">
        <f>IFERROR(INDEX(참조목록2!$B$129:$B$151,MATCH(2,INDEX(참조목록2!I$129:I$151,,),0)),"")</f>
        <v>소바</v>
      </c>
      <c r="E263" s="84" t="str">
        <f>IFERROR(INDEX(참조목록2!$B$152:$B$173,MATCH(2,INDEX(참조목록2!I$152:I$173,,),0)),"")</f>
        <v>굴조개</v>
      </c>
      <c r="F263" s="90" t="str">
        <f>IFERROR(INDEX(참조목록2!$B$174:$B$198,MATCH(2,INDEX(참조목록2!I$174:I$198,,),0)),"")</f>
        <v>송백자</v>
      </c>
    </row>
    <row r="264" spans="2:6" x14ac:dyDescent="0.3">
      <c r="B264" s="89" t="s">
        <v>632</v>
      </c>
      <c r="C264" s="84" t="str">
        <f>IFERROR(INDEX(참조목록2!$B$106:$B$128,MATCH(3,INDEX(참조목록2!I$106:I$128,,),0)),"")</f>
        <v>고려청자</v>
      </c>
      <c r="D264" s="84" t="str">
        <f>IFERROR(INDEX(참조목록2!$B$129:$B$151,MATCH(3,INDEX(참조목록2!I$129:I$151,,),0)),"")</f>
        <v>오배자</v>
      </c>
      <c r="E264" s="84" t="str">
        <f>IFERROR(INDEX(참조목록2!$B$152:$B$173,MATCH(3,INDEX(참조목록2!I$152:I$173,,),0)),"")</f>
        <v>사다장</v>
      </c>
      <c r="F264" s="90" t="str">
        <f>IFERROR(INDEX(참조목록2!$B$174:$B$198,MATCH(3,INDEX(참조목록2!I$174:I$198,,),0)),"")</f>
        <v>중국 서화</v>
      </c>
    </row>
    <row r="265" spans="2:6" x14ac:dyDescent="0.3">
      <c r="B265" s="89" t="s">
        <v>633</v>
      </c>
      <c r="C265" s="84" t="str">
        <f>IFERROR(INDEX(참조목록2!$B$106:$B$128,MATCH(4,INDEX(참조목록2!I$106:I$128,,),0)),"")</f>
        <v>한우</v>
      </c>
      <c r="D265" s="84" t="str">
        <f>IFERROR(INDEX(참조목록2!$B$129:$B$151,MATCH(4,INDEX(참조목록2!I$129:I$151,,),0)),"")</f>
        <v>간장</v>
      </c>
      <c r="E265" s="84" t="str">
        <f>IFERROR(INDEX(참조목록2!$B$152:$B$173,MATCH(4,INDEX(참조목록2!I$152:I$173,,),0)),"")</f>
        <v>해당화</v>
      </c>
      <c r="F265" s="90" t="str">
        <f>IFERROR(INDEX(참조목록2!$B$174:$B$198,MATCH(4,INDEX(참조목록2!I$174:I$198,,),0)),"")</f>
        <v>중화면</v>
      </c>
    </row>
    <row r="266" spans="2:6" x14ac:dyDescent="0.3">
      <c r="B266" s="89" t="s">
        <v>634</v>
      </c>
      <c r="C266" s="84" t="str">
        <f>IFERROR(INDEX(참조목록2!$B$106:$B$128,MATCH(5,INDEX(참조목록2!I$106:I$128,,),0)),"")</f>
        <v>조선 은</v>
      </c>
      <c r="D266" s="84" t="str">
        <f>IFERROR(INDEX(참조목록2!$B$129:$B$151,MATCH(5,INDEX(참조목록2!I$129:I$151,,),0)),"")</f>
        <v>일본화</v>
      </c>
      <c r="E266" s="84" t="str">
        <f>IFERROR(INDEX(참조목록2!$B$152:$B$173,MATCH(5,INDEX(참조목록2!I$152:I$173,,),0)),"")</f>
        <v>북투석</v>
      </c>
      <c r="F266" s="90" t="str">
        <f>IFERROR(INDEX(참조목록2!$B$174:$B$198,MATCH(5,INDEX(참조목록2!I$174:I$198,,),0)),"")</f>
        <v>파초</v>
      </c>
    </row>
    <row r="267" spans="2:6" x14ac:dyDescent="0.3">
      <c r="B267" s="89" t="s">
        <v>635</v>
      </c>
      <c r="C267" s="84" t="str">
        <f>IFERROR(INDEX(참조목록2!$B$106:$B$128,MATCH(6,INDEX(참조목록2!I$106:I$128,,),0)),"")</f>
        <v>명주</v>
      </c>
      <c r="D267" s="84" t="str">
        <f>IFERROR(INDEX(참조목록2!$B$129:$B$151,MATCH(6,INDEX(참조목록2!I$129:I$151,,),0)),"")</f>
        <v xml:space="preserve">사마 은 </v>
      </c>
      <c r="E267" s="84" t="str">
        <f>IFERROR(INDEX(참조목록2!$B$152:$B$173,MATCH(6,INDEX(참조목록2!I$152:I$173,,),0)),"")</f>
        <v>홍두</v>
      </c>
      <c r="F267" s="90" t="str">
        <f>IFERROR(INDEX(참조목록2!$B$174:$B$198,MATCH(6,INDEX(참조목록2!I$174:I$198,,),0)),"")</f>
        <v>로카오</v>
      </c>
    </row>
    <row r="268" spans="2:6" x14ac:dyDescent="0.3">
      <c r="B268" s="89" t="s">
        <v>636</v>
      </c>
      <c r="C268" s="84" t="str">
        <f>IFERROR(INDEX(참조목록2!$B$106:$B$128,MATCH(7,INDEX(참조목록2!I$106:I$128,,),0)),"")</f>
        <v>맥반석</v>
      </c>
      <c r="D268" s="84" t="str">
        <f>IFERROR(INDEX(참조목록2!$B$129:$B$151,MATCH(7,INDEX(참조목록2!I$129:I$151,,),0)),"")</f>
        <v>자수정</v>
      </c>
      <c r="E268" s="84" t="str">
        <f>IFERROR(INDEX(참조목록2!$B$152:$B$173,MATCH(7,INDEX(참조목록2!I$152:I$173,,),0)),"")</f>
        <v>마직물</v>
      </c>
      <c r="F268" s="90" t="str">
        <f>IFERROR(INDEX(참조목록2!$B$174:$B$198,MATCH(7,INDEX(참조목록2!I$174:I$198,,),0)),"")</f>
        <v>운남 은</v>
      </c>
    </row>
    <row r="269" spans="2:6" x14ac:dyDescent="0.3">
      <c r="B269" s="89" t="s">
        <v>637</v>
      </c>
      <c r="C269" s="84" t="str">
        <f>IFERROR(INDEX(참조목록2!$B$106:$B$128,MATCH(8,INDEX(참조목록2!I$106:I$128,,),0)),"")</f>
        <v>조선차</v>
      </c>
      <c r="D269" s="84" t="str">
        <f>IFERROR(INDEX(참조목록2!$B$129:$B$151,MATCH(8,INDEX(참조목록2!I$129:I$151,,),0)),"")</f>
        <v>칠기</v>
      </c>
      <c r="E269" s="84" t="str">
        <f>IFERROR(INDEX(참조목록2!$B$152:$B$173,MATCH(8,INDEX(참조목록2!I$152:I$173,,),0)),"")</f>
        <v>대만 미주</v>
      </c>
      <c r="F269" s="90" t="str">
        <f>IFERROR(INDEX(참조목록2!$B$174:$B$198,MATCH(8,INDEX(참조목록2!I$174:I$198,,),0)),"")</f>
        <v>양지백옥</v>
      </c>
    </row>
    <row r="270" spans="2:6" x14ac:dyDescent="0.3">
      <c r="B270" s="89" t="s">
        <v>638</v>
      </c>
      <c r="C270" s="84" t="str">
        <f>IFERROR(INDEX(참조목록2!$B$106:$B$128,MATCH(9,INDEX(참조목록2!I$106:I$128,,),0)),"")</f>
        <v>한지</v>
      </c>
      <c r="D270" s="84" t="str">
        <f>IFERROR(INDEX(참조목록2!$B$129:$B$151,MATCH(9,INDEX(참조목록2!I$129:I$151,,),0)),"")</f>
        <v>백자광석</v>
      </c>
      <c r="E270" s="84" t="str">
        <f>IFERROR(INDEX(참조목록2!$B$152:$B$173,MATCH(9,INDEX(참조목록2!I$152:I$173,,),0)),"")</f>
        <v>진과스 금</v>
      </c>
      <c r="F270" s="90" t="str">
        <f>IFERROR(INDEX(참조목록2!$B$174:$B$198,MATCH(9,INDEX(참조목록2!I$174:I$198,,),0)),"")</f>
        <v>중국비단</v>
      </c>
    </row>
    <row r="271" spans="2:6" ht="17.25" thickBot="1" x14ac:dyDescent="0.35">
      <c r="B271" s="91" t="s">
        <v>639</v>
      </c>
      <c r="C271" s="92" t="str">
        <f>IFERROR(INDEX(참조목록2!$B$106:$B$128,MATCH(10,INDEX(참조목록2!I$106:I$128,,),0)),"")</f>
        <v>자근</v>
      </c>
      <c r="D271" s="92" t="str">
        <f>IFERROR(INDEX(참조목록2!$B$129:$B$151,MATCH(10,INDEX(참조목록2!I$129:I$151,,),0)),"")</f>
        <v>서진 직물</v>
      </c>
      <c r="E271" s="92" t="str">
        <f>IFERROR(INDEX(참조목록2!$B$152:$B$173,MATCH(10,INDEX(참조목록2!I$152:I$173,,),0)),"")</f>
        <v>숭어알 젓갈</v>
      </c>
      <c r="F271" s="93" t="str">
        <f>IFERROR(INDEX(참조목록2!$B$174:$B$198,MATCH(10,INDEX(참조목록2!I$174:I$198,,),0)),"")</f>
        <v>금목서</v>
      </c>
    </row>
    <row r="272" spans="2:6" x14ac:dyDescent="0.3">
      <c r="B272" s="86" t="s">
        <v>641</v>
      </c>
      <c r="C272" s="87" t="str">
        <f>IFERROR(INDEX(참조목록2!$B$106:$B$128,MATCH(1,INDEX(참조목록2!J$106:J$128,,),0)),"")</f>
        <v>한지</v>
      </c>
      <c r="D272" s="87" t="str">
        <f>IFERROR(INDEX(참조목록2!$B$129:$B$151,MATCH(1,INDEX(참조목록2!J$129:J$151,,),0)),"")</f>
        <v>가지</v>
      </c>
      <c r="E272" s="87" t="str">
        <f>IFERROR(INDEX(참조목록2!$B$152:$B$173,MATCH(1,INDEX(참조목록2!J$152:J$173,,),0)),"")</f>
        <v>굴조개</v>
      </c>
      <c r="F272" s="88" t="str">
        <f>IFERROR(INDEX(참조목록2!$B$174:$B$198,MATCH(1,INDEX(참조목록2!J$174:J$198,,),0)),"")</f>
        <v>고묵</v>
      </c>
    </row>
    <row r="273" spans="2:6" x14ac:dyDescent="0.3">
      <c r="B273" s="89" t="s">
        <v>642</v>
      </c>
      <c r="C273" s="84" t="str">
        <f>IFERROR(INDEX(참조목록2!$B$106:$B$128,MATCH(2,INDEX(참조목록2!J$106:J$128,,),0)),"")</f>
        <v>대도</v>
      </c>
      <c r="D273" s="84" t="str">
        <f>IFERROR(INDEX(참조목록2!$B$129:$B$151,MATCH(2,INDEX(참조목록2!J$129:J$151,,),0)),"")</f>
        <v>타네가시마 총</v>
      </c>
      <c r="E273" s="84" t="str">
        <f>IFERROR(INDEX(참조목록2!$B$152:$B$173,MATCH(2,INDEX(참조목록2!J$152:J$173,,),0)),"")</f>
        <v>대만 미주</v>
      </c>
      <c r="F273" s="90" t="str">
        <f>IFERROR(INDEX(참조목록2!$B$174:$B$198,MATCH(2,INDEX(참조목록2!J$174:J$198,,),0)),"")</f>
        <v>중국 서적</v>
      </c>
    </row>
    <row r="274" spans="2:6" x14ac:dyDescent="0.3">
      <c r="B274" s="89" t="s">
        <v>643</v>
      </c>
      <c r="C274" s="84" t="str">
        <f>IFERROR(INDEX(참조목록2!$B$106:$B$128,MATCH(3,INDEX(참조목록2!J$106:J$128,,),0)),"")</f>
        <v>고려청자</v>
      </c>
      <c r="D274" s="84" t="str">
        <f>IFERROR(INDEX(참조목록2!$B$129:$B$151,MATCH(3,INDEX(참조목록2!J$129:J$151,,),0)),"")</f>
        <v>자수정</v>
      </c>
      <c r="E274" s="84" t="str">
        <f>IFERROR(INDEX(참조목록2!$B$152:$B$173,MATCH(3,INDEX(참조목록2!J$152:J$173,,),0)),"")</f>
        <v>애옥</v>
      </c>
      <c r="F274" s="90" t="str">
        <f>IFERROR(INDEX(참조목록2!$B$174:$B$198,MATCH(3,INDEX(참조목록2!J$174:J$198,,),0)),"")</f>
        <v>중국비단</v>
      </c>
    </row>
    <row r="275" spans="2:6" x14ac:dyDescent="0.3">
      <c r="B275" s="89" t="s">
        <v>644</v>
      </c>
      <c r="C275" s="84" t="str">
        <f>IFERROR(INDEX(참조목록2!$B$106:$B$128,MATCH(4,INDEX(참조목록2!J$106:J$128,,),0)),"")</f>
        <v>산초</v>
      </c>
      <c r="D275" s="84" t="str">
        <f>IFERROR(INDEX(참조목록2!$B$129:$B$151,MATCH(4,INDEX(참조목록2!J$129:J$151,,),0)),"")</f>
        <v xml:space="preserve">사마 은 </v>
      </c>
      <c r="E275" s="84" t="str">
        <f>IFERROR(INDEX(참조목록2!$B$152:$B$173,MATCH(4,INDEX(참조목록2!J$152:J$173,,),0)),"")</f>
        <v>등</v>
      </c>
      <c r="F275" s="90" t="str">
        <f>IFERROR(INDEX(참조목록2!$B$174:$B$198,MATCH(4,INDEX(참조목록2!J$174:J$198,,),0)),"")</f>
        <v>파초</v>
      </c>
    </row>
    <row r="276" spans="2:6" x14ac:dyDescent="0.3">
      <c r="B276" s="89" t="s">
        <v>645</v>
      </c>
      <c r="C276" s="84" t="str">
        <f>IFERROR(INDEX(참조목록2!$B$106:$B$128,MATCH(5,INDEX(참조목록2!J$106:J$128,,),0)),"")</f>
        <v>호안석</v>
      </c>
      <c r="D276" s="84" t="str">
        <f>IFERROR(INDEX(참조목록2!$B$129:$B$151,MATCH(5,INDEX(참조목록2!J$129:J$151,,),0)),"")</f>
        <v>칠기</v>
      </c>
      <c r="E276" s="84" t="str">
        <f>IFERROR(INDEX(참조목록2!$B$152:$B$173,MATCH(5,INDEX(참조목록2!J$152:J$173,,),0)),"")</f>
        <v>홍두</v>
      </c>
      <c r="F276" s="90" t="str">
        <f>IFERROR(INDEX(참조목록2!$B$174:$B$198,MATCH(5,INDEX(참조목록2!J$174:J$198,,),0)),"")</f>
        <v>로카오</v>
      </c>
    </row>
    <row r="277" spans="2:6" x14ac:dyDescent="0.3">
      <c r="B277" s="89" t="s">
        <v>646</v>
      </c>
      <c r="C277" s="84" t="str">
        <f>IFERROR(INDEX(참조목록2!$B$106:$B$128,MATCH(6,INDEX(참조목록2!J$106:J$128,,),0)),"")</f>
        <v>나전칠기</v>
      </c>
      <c r="D277" s="84" t="str">
        <f>IFERROR(INDEX(참조목록2!$B$129:$B$151,MATCH(6,INDEX(참조목록2!J$129:J$151,,),0)),"")</f>
        <v>서진 직물</v>
      </c>
      <c r="E277" s="84" t="str">
        <f>IFERROR(INDEX(참조목록2!$B$152:$B$173,MATCH(6,INDEX(참조목록2!J$152:J$173,,),0)),"")</f>
        <v>마직물</v>
      </c>
      <c r="F277" s="90" t="str">
        <f>IFERROR(INDEX(참조목록2!$B$174:$B$198,MATCH(6,INDEX(참조목록2!J$174:J$198,,),0)),"")</f>
        <v>양지백옥</v>
      </c>
    </row>
    <row r="278" spans="2:6" x14ac:dyDescent="0.3">
      <c r="B278" s="89" t="s">
        <v>647</v>
      </c>
      <c r="C278" s="84" t="str">
        <f>IFERROR(INDEX(참조목록2!$B$106:$B$128,MATCH(7,INDEX(참조목록2!J$106:J$128,,),0)),"")</f>
        <v>조선 은</v>
      </c>
      <c r="D278" s="84" t="str">
        <f>IFERROR(INDEX(참조목록2!$B$129:$B$151,MATCH(7,INDEX(참조목록2!J$129:J$151,,),0)),"")</f>
        <v>간장</v>
      </c>
      <c r="E278" s="84" t="str">
        <f>IFERROR(INDEX(참조목록2!$B$152:$B$173,MATCH(7,INDEX(참조목록2!J$152:J$173,,),0)),"")</f>
        <v>북투석</v>
      </c>
      <c r="F278" s="90" t="str">
        <f>IFERROR(INDEX(참조목록2!$B$174:$B$198,MATCH(7,INDEX(참조목록2!J$174:J$198,,),0)),"")</f>
        <v>운남 은</v>
      </c>
    </row>
    <row r="279" spans="2:6" x14ac:dyDescent="0.3">
      <c r="B279" s="89" t="s">
        <v>648</v>
      </c>
      <c r="C279" s="84" t="str">
        <f>IFERROR(INDEX(참조목록2!$B$106:$B$128,MATCH(8,INDEX(참조목록2!J$106:J$128,,),0)),"")</f>
        <v>맥반석</v>
      </c>
      <c r="D279" s="84" t="str">
        <f>IFERROR(INDEX(참조목록2!$B$129:$B$151,MATCH(8,INDEX(참조목록2!J$129:J$151,,),0)),"")</f>
        <v>오배자</v>
      </c>
      <c r="E279" s="84" t="str">
        <f>IFERROR(INDEX(참조목록2!$B$152:$B$173,MATCH(8,INDEX(참조목록2!J$152:J$173,,),0)),"")</f>
        <v>사다장</v>
      </c>
      <c r="F279" s="90" t="str">
        <f>IFERROR(INDEX(참조목록2!$B$174:$B$198,MATCH(8,INDEX(참조목록2!J$174:J$198,,),0)),"")</f>
        <v>소홍주</v>
      </c>
    </row>
    <row r="280" spans="2:6" x14ac:dyDescent="0.3">
      <c r="B280" s="89" t="s">
        <v>649</v>
      </c>
      <c r="C280" s="84" t="str">
        <f>IFERROR(INDEX(참조목록2!$B$106:$B$128,MATCH(9,INDEX(참조목록2!J$106:J$128,,),0)),"")</f>
        <v>한우</v>
      </c>
      <c r="D280" s="84" t="str">
        <f>IFERROR(INDEX(참조목록2!$B$129:$B$151,MATCH(9,INDEX(참조목록2!J$129:J$151,,),0)),"")</f>
        <v>백자광석</v>
      </c>
      <c r="E280" s="84" t="str">
        <f>IFERROR(INDEX(참조목록2!$B$152:$B$173,MATCH(9,INDEX(참조목록2!J$152:J$173,,),0)),"")</f>
        <v>숭어알 젓갈</v>
      </c>
      <c r="F280" s="90" t="str">
        <f>IFERROR(INDEX(참조목록2!$B$174:$B$198,MATCH(9,INDEX(참조목록2!J$174:J$198,,),0)),"")</f>
        <v>금목서</v>
      </c>
    </row>
    <row r="281" spans="2:6" ht="17.25" thickBot="1" x14ac:dyDescent="0.35">
      <c r="B281" s="91" t="s">
        <v>650</v>
      </c>
      <c r="C281" s="92" t="str">
        <f>IFERROR(INDEX(참조목록2!$B$106:$B$128,MATCH(10,INDEX(참조목록2!J$106:J$128,,),0)),"")</f>
        <v>조선 서적</v>
      </c>
      <c r="D281" s="92" t="str">
        <f>IFERROR(INDEX(참조목록2!$B$129:$B$151,MATCH(10,INDEX(참조목록2!J$129:J$151,,),0)),"")</f>
        <v>청주</v>
      </c>
      <c r="E281" s="92" t="str">
        <f>IFERROR(INDEX(참조목록2!$B$152:$B$173,MATCH(10,INDEX(참조목록2!J$152:J$173,,),0)),"")</f>
        <v>대만 목각</v>
      </c>
      <c r="F281" s="93" t="str">
        <f>IFERROR(INDEX(참조목록2!$B$174:$B$198,MATCH(10,INDEX(참조목록2!J$174:J$198,,),0)),"")</f>
        <v>중국 서화</v>
      </c>
    </row>
    <row r="282" spans="2:6" x14ac:dyDescent="0.3">
      <c r="B282" s="102" t="s">
        <v>661</v>
      </c>
      <c r="C282" s="85" t="str">
        <f>IFERROR(INDEX(참조목록2!$B$106:$B$128,MATCH(1,INDEX(참조목록2!K$106:K$128,,),0)),"")</f>
        <v>투척 폭탄</v>
      </c>
      <c r="D282" s="85" t="str">
        <f>IFERROR(INDEX(참조목록2!$B$129:$B$151,MATCH(1,INDEX(참조목록2!K$129:K$151,,),0)),"")</f>
        <v>초롱</v>
      </c>
      <c r="E282" s="85" t="str">
        <f>IFERROR(INDEX(참조목록2!$B$152:$B$173,MATCH(1,INDEX(참조목록2!K$152:K$173,,),0)),"")</f>
        <v>마직물</v>
      </c>
      <c r="F282" s="97" t="str">
        <f>IFERROR(INDEX(참조목록2!$B$174:$B$198,MATCH(1,INDEX(참조목록2!K$174:K$198,,),0)),"")</f>
        <v>호필</v>
      </c>
    </row>
    <row r="283" spans="2:6" x14ac:dyDescent="0.3">
      <c r="B283" s="89" t="s">
        <v>1152</v>
      </c>
      <c r="C283" s="84" t="str">
        <f>IFERROR(INDEX(참조목록2!$B$106:$B$128,MATCH(2,INDEX(참조목록2!K$106:K$128,,),0)),"")</f>
        <v>명주</v>
      </c>
      <c r="D283" s="84" t="str">
        <f>IFERROR(INDEX(참조목록2!$B$129:$B$151,MATCH(2,INDEX(참조목록2!K$129:K$151,,),0)),"")</f>
        <v>타네가시마 총</v>
      </c>
      <c r="E283" s="84" t="str">
        <f>IFERROR(INDEX(참조목록2!$B$152:$B$173,MATCH(2,INDEX(참조목록2!K$152:K$173,,),0)),"")</f>
        <v>홍두</v>
      </c>
      <c r="F283" s="90" t="str">
        <f>IFERROR(INDEX(참조목록2!$B$174:$B$198,MATCH(2,INDEX(참조목록2!K$174:K$198,,),0)),"")</f>
        <v>단안총</v>
      </c>
    </row>
    <row r="284" spans="2:6" x14ac:dyDescent="0.3">
      <c r="B284" s="89" t="s">
        <v>663</v>
      </c>
      <c r="C284" s="84" t="str">
        <f>IFERROR(INDEX(참조목록2!$B$106:$B$128,MATCH(3,INDEX(참조목록2!K$106:K$128,,),0)),"")</f>
        <v>대도</v>
      </c>
      <c r="D284" s="84" t="str">
        <f>IFERROR(INDEX(참조목록2!$B$129:$B$151,MATCH(3,INDEX(참조목록2!K$129:K$151,,),0)),"")</f>
        <v>칠기</v>
      </c>
      <c r="E284" s="84" t="str">
        <f>IFERROR(INDEX(참조목록2!$B$152:$B$173,MATCH(3,INDEX(참조목록2!K$152:K$173,,),0)),"")</f>
        <v>쇼로우</v>
      </c>
      <c r="F284" s="90" t="str">
        <f>IFERROR(INDEX(참조목록2!$B$174:$B$198,MATCH(3,INDEX(참조목록2!K$174:K$198,,),0)),"")</f>
        <v>양지백옥</v>
      </c>
    </row>
    <row r="285" spans="2:6" x14ac:dyDescent="0.3">
      <c r="B285" s="89" t="s">
        <v>664</v>
      </c>
      <c r="C285" s="84" t="str">
        <f>IFERROR(INDEX(참조목록2!$B$106:$B$128,MATCH(4,INDEX(참조목록2!K$106:K$128,,),0)),"")</f>
        <v>호안석</v>
      </c>
      <c r="D285" s="84" t="str">
        <f>IFERROR(INDEX(참조목록2!$B$129:$B$151,MATCH(4,INDEX(참조목록2!K$129:K$151,,),0)),"")</f>
        <v>유자</v>
      </c>
      <c r="E285" s="84" t="str">
        <f>IFERROR(INDEX(참조목록2!$B$152:$B$173,MATCH(4,INDEX(참조목록2!K$152:K$173,,),0)),"")</f>
        <v>사슴 가죽</v>
      </c>
      <c r="F285" s="90" t="str">
        <f>IFERROR(INDEX(참조목록2!$B$174:$B$198,MATCH(4,INDEX(참조목록2!K$174:K$198,,),0)),"")</f>
        <v>파초</v>
      </c>
    </row>
    <row r="286" spans="2:6" x14ac:dyDescent="0.3">
      <c r="B286" s="89" t="s">
        <v>665</v>
      </c>
      <c r="C286" s="84" t="str">
        <f>IFERROR(INDEX(참조목록2!$B$106:$B$128,MATCH(5,INDEX(참조목록2!K$106:K$128,,),0)),"")</f>
        <v>인삼</v>
      </c>
      <c r="D286" s="84" t="str">
        <f>IFERROR(INDEX(참조목록2!$B$129:$B$151,MATCH(5,INDEX(참조목록2!K$129:K$151,,),0)),"")</f>
        <v>오배자</v>
      </c>
      <c r="E286" s="84" t="str">
        <f>IFERROR(INDEX(참조목록2!$B$152:$B$173,MATCH(5,INDEX(참조목록2!K$152:K$173,,),0)),"")</f>
        <v>북투석</v>
      </c>
      <c r="F286" s="90" t="str">
        <f>IFERROR(INDEX(참조목록2!$B$174:$B$198,MATCH(5,INDEX(참조목록2!K$174:K$198,,),0)),"")</f>
        <v>금목서</v>
      </c>
    </row>
    <row r="287" spans="2:6" x14ac:dyDescent="0.3">
      <c r="B287" s="89" t="s">
        <v>666</v>
      </c>
      <c r="C287" s="84" t="str">
        <f>IFERROR(INDEX(참조목록2!$B$106:$B$128,MATCH(6,INDEX(참조목록2!K$106:K$128,,),0)),"")</f>
        <v>나전칠기</v>
      </c>
      <c r="D287" s="84" t="str">
        <f>IFERROR(INDEX(참조목록2!$B$129:$B$151,MATCH(6,INDEX(참조목록2!K$129:K$151,,),0)),"")</f>
        <v>자수정</v>
      </c>
      <c r="E287" s="84" t="str">
        <f>IFERROR(INDEX(참조목록2!$B$152:$B$173,MATCH(6,INDEX(참조목록2!K$152:K$173,,),0)),"")</f>
        <v>굴조개</v>
      </c>
      <c r="F287" s="90" t="str">
        <f>IFERROR(INDEX(참조목록2!$B$174:$B$198,MATCH(6,INDEX(참조목록2!K$174:K$198,,),0)),"")</f>
        <v>로카오</v>
      </c>
    </row>
    <row r="288" spans="2:6" x14ac:dyDescent="0.3">
      <c r="B288" s="89" t="s">
        <v>667</v>
      </c>
      <c r="C288" s="84" t="str">
        <f>IFERROR(INDEX(참조목록2!$B$106:$B$128,MATCH(7,INDEX(참조목록2!K$106:K$128,,),0)),"")</f>
        <v>한우</v>
      </c>
      <c r="D288" s="84" t="str">
        <f>IFERROR(INDEX(참조목록2!$B$129:$B$151,MATCH(7,INDEX(참조목록2!K$129:K$151,,),0)),"")</f>
        <v xml:space="preserve">사마 은 </v>
      </c>
      <c r="E288" s="84" t="str">
        <f>IFERROR(INDEX(참조목록2!$B$152:$B$173,MATCH(7,INDEX(참조목록2!K$152:K$173,,),0)),"")</f>
        <v>진과스 금</v>
      </c>
      <c r="F288" s="90" t="str">
        <f>IFERROR(INDEX(참조목록2!$B$174:$B$198,MATCH(7,INDEX(참조목록2!K$174:K$198,,),0)),"")</f>
        <v>중국비단</v>
      </c>
    </row>
    <row r="289" spans="2:6" x14ac:dyDescent="0.3">
      <c r="B289" s="89" t="s">
        <v>668</v>
      </c>
      <c r="C289" s="84" t="str">
        <f>IFERROR(INDEX(참조목록2!$B$106:$B$128,MATCH(8,INDEX(참조목록2!K$106:K$128,,),0)),"")</f>
        <v>한지</v>
      </c>
      <c r="D289" s="84" t="str">
        <f>IFERROR(INDEX(참조목록2!$B$129:$B$151,MATCH(8,INDEX(참조목록2!K$129:K$151,,),0)),"")</f>
        <v>서진 직물</v>
      </c>
      <c r="E289" s="84" t="str">
        <f>IFERROR(INDEX(참조목록2!$B$152:$B$173,MATCH(8,INDEX(참조목록2!K$152:K$173,,),0)),"")</f>
        <v>숭어알 젓갈</v>
      </c>
      <c r="F289" s="90" t="str">
        <f>IFERROR(INDEX(참조목록2!$B$174:$B$198,MATCH(8,INDEX(참조목록2!K$174:K$198,,),0)),"")</f>
        <v>운남 은</v>
      </c>
    </row>
    <row r="290" spans="2:6" x14ac:dyDescent="0.3">
      <c r="B290" s="89" t="s">
        <v>669</v>
      </c>
      <c r="C290" s="84" t="str">
        <f>IFERROR(INDEX(참조목록2!$B$106:$B$128,MATCH(9,INDEX(참조목록2!K$106:K$128,,),0)),"")</f>
        <v>조선 서적</v>
      </c>
      <c r="D290" s="84" t="str">
        <f>IFERROR(INDEX(참조목록2!$B$129:$B$151,MATCH(9,INDEX(참조목록2!K$129:K$151,,),0)),"")</f>
        <v>간장</v>
      </c>
      <c r="E290" s="84" t="str">
        <f>IFERROR(INDEX(참조목록2!$B$152:$B$173,MATCH(9,INDEX(참조목록2!K$152:K$173,,),0)),"")</f>
        <v>사다장</v>
      </c>
      <c r="F290" s="90" t="str">
        <f>IFERROR(INDEX(참조목록2!$B$174:$B$198,MATCH(9,INDEX(참조목록2!K$174:K$198,,),0)),"")</f>
        <v>동충하초</v>
      </c>
    </row>
    <row r="291" spans="2:6" ht="17.25" thickBot="1" x14ac:dyDescent="0.35">
      <c r="B291" s="91" t="s">
        <v>670</v>
      </c>
      <c r="C291" s="92" t="str">
        <f>IFERROR(INDEX(참조목록2!$B$106:$B$128,MATCH(10,INDEX(참조목록2!K$106:K$128,,),0)),"")</f>
        <v>조선 은</v>
      </c>
      <c r="D291" s="92" t="str">
        <f>IFERROR(INDEX(참조목록2!$B$129:$B$151,MATCH(10,INDEX(참조목록2!K$129:K$151,,),0)),"")</f>
        <v>백자광석</v>
      </c>
      <c r="E291" s="92" t="str">
        <f>IFERROR(INDEX(참조목록2!$B$152:$B$173,MATCH(10,INDEX(참조목록2!K$152:K$173,,),0)),"")</f>
        <v>애옥</v>
      </c>
      <c r="F291" s="93" t="str">
        <f>IFERROR(INDEX(참조목록2!$B$174:$B$198,MATCH(10,INDEX(참조목록2!K$174:K$198,,),0)),"")</f>
        <v>중국 서화</v>
      </c>
    </row>
    <row r="292" spans="2:6" x14ac:dyDescent="0.3">
      <c r="B292" s="102" t="s">
        <v>651</v>
      </c>
      <c r="C292" s="85" t="str">
        <f>IFERROR(INDEX(참조목록2!$B$106:$B$128,MATCH(1,INDEX(참조목록2!L$106:L$128,,),0)),"")</f>
        <v>조선 은</v>
      </c>
      <c r="D292" s="85" t="str">
        <f>IFERROR(INDEX(참조목록2!$B$129:$B$151,MATCH(1,INDEX(참조목록2!L$129:L$151,,),0)),"")</f>
        <v>일본도</v>
      </c>
      <c r="E292" s="85" t="str">
        <f>IFERROR(INDEX(참조목록2!$B$152:$B$173,MATCH(1,INDEX(참조목록2!L$152:L$173,,),0)),"")</f>
        <v>북투석</v>
      </c>
      <c r="F292" s="97" t="str">
        <f>IFERROR(INDEX(참조목록2!$B$174:$B$198,MATCH(1,INDEX(참조목록2!L$174:L$198,,),0)),"")</f>
        <v>고묵</v>
      </c>
    </row>
    <row r="293" spans="2:6" x14ac:dyDescent="0.3">
      <c r="B293" s="89" t="s">
        <v>1153</v>
      </c>
      <c r="C293" s="85" t="str">
        <f>IFERROR(INDEX(참조목록2!$B$106:$B$128,MATCH(2,INDEX(참조목록2!L$106:L$128,,),0)),"")</f>
        <v>호피</v>
      </c>
      <c r="D293" s="85" t="str">
        <f>IFERROR(INDEX(참조목록2!$B$129:$B$151,MATCH(2,INDEX(참조목록2!L$129:L$151,,),0)),"")</f>
        <v>타네가시마 총</v>
      </c>
      <c r="E293" s="85" t="str">
        <f>IFERROR(INDEX(참조목록2!$B$152:$B$173,MATCH(2,INDEX(참조목록2!L$152:L$173,,),0)),"")</f>
        <v>덩굴 갑옷</v>
      </c>
      <c r="F293" s="97" t="str">
        <f>IFERROR(INDEX(참조목록2!$B$174:$B$198,MATCH(2,INDEX(참조목록2!L$174:L$198,,),0)),"")</f>
        <v>적동광</v>
      </c>
    </row>
    <row r="294" spans="2:6" x14ac:dyDescent="0.3">
      <c r="B294" s="89" t="s">
        <v>653</v>
      </c>
      <c r="C294" s="85" t="str">
        <f>IFERROR(INDEX(참조목록2!$B$106:$B$128,MATCH(3,INDEX(참조목록2!L$106:L$128,,),0)),"")</f>
        <v>자근</v>
      </c>
      <c r="D294" s="85" t="str">
        <f>IFERROR(INDEX(참조목록2!$B$129:$B$151,MATCH(3,INDEX(참조목록2!L$129:L$151,,),0)),"")</f>
        <v>가지</v>
      </c>
      <c r="E294" s="85" t="str">
        <f>IFERROR(INDEX(참조목록2!$B$152:$B$173,MATCH(3,INDEX(참조목록2!L$152:L$173,,),0)),"")</f>
        <v>동권총</v>
      </c>
      <c r="F294" s="97" t="str">
        <f>IFERROR(INDEX(참조목록2!$B$174:$B$198,MATCH(3,INDEX(참조목록2!L$174:L$198,,),0)),"")</f>
        <v>동충하초</v>
      </c>
    </row>
    <row r="295" spans="2:6" x14ac:dyDescent="0.3">
      <c r="B295" s="89" t="s">
        <v>654</v>
      </c>
      <c r="C295" s="85" t="str">
        <f>IFERROR(INDEX(참조목록2!$B$106:$B$128,MATCH(4,INDEX(참조목록2!L$106:L$128,,),0)),"")</f>
        <v>호안석</v>
      </c>
      <c r="D295" s="85" t="str">
        <f>IFERROR(INDEX(참조목록2!$B$129:$B$151,MATCH(4,INDEX(참조목록2!L$129:L$151,,),0)),"")</f>
        <v>자수정</v>
      </c>
      <c r="E295" s="85" t="str">
        <f>IFERROR(INDEX(참조목록2!$B$152:$B$173,MATCH(4,INDEX(참조목록2!L$152:L$173,,),0)),"")</f>
        <v>등</v>
      </c>
      <c r="F295" s="97" t="str">
        <f>IFERROR(INDEX(참조목록2!$B$174:$B$198,MATCH(4,INDEX(참조목록2!L$174:L$198,,),0)),"")</f>
        <v>호필</v>
      </c>
    </row>
    <row r="296" spans="2:6" x14ac:dyDescent="0.3">
      <c r="B296" s="89" t="s">
        <v>655</v>
      </c>
      <c r="C296" s="85" t="str">
        <f>IFERROR(INDEX(참조목록2!$B$106:$B$128,MATCH(5,INDEX(참조목록2!L$106:L$128,,),0)),"")</f>
        <v>명주</v>
      </c>
      <c r="D296" s="85" t="str">
        <f>IFERROR(INDEX(참조목록2!$B$129:$B$151,MATCH(5,INDEX(참조목록2!L$129:L$151,,),0)),"")</f>
        <v xml:space="preserve">사마 은 </v>
      </c>
      <c r="E296" s="85" t="str">
        <f>IFERROR(INDEX(참조목록2!$B$152:$B$173,MATCH(5,INDEX(참조목록2!L$152:L$173,,),0)),"")</f>
        <v>마직물</v>
      </c>
      <c r="F296" s="97" t="str">
        <f>IFERROR(INDEX(참조목록2!$B$174:$B$198,MATCH(5,INDEX(참조목록2!L$174:L$198,,),0)),"")</f>
        <v>파초</v>
      </c>
    </row>
    <row r="297" spans="2:6" x14ac:dyDescent="0.3">
      <c r="B297" s="89" t="s">
        <v>656</v>
      </c>
      <c r="C297" s="85" t="str">
        <f>IFERROR(INDEX(참조목록2!$B$106:$B$128,MATCH(6,INDEX(참조목록2!L$106:L$128,,),0)),"")</f>
        <v>인삼</v>
      </c>
      <c r="D297" s="85" t="str">
        <f>IFERROR(INDEX(참조목록2!$B$129:$B$151,MATCH(6,INDEX(참조목록2!L$129:L$151,,),0)),"")</f>
        <v>서진 직물</v>
      </c>
      <c r="E297" s="85" t="str">
        <f>IFERROR(INDEX(참조목록2!$B$152:$B$173,MATCH(6,INDEX(참조목록2!L$152:L$173,,),0)),"")</f>
        <v>홍두</v>
      </c>
      <c r="F297" s="97" t="str">
        <f>IFERROR(INDEX(참조목록2!$B$174:$B$198,MATCH(6,INDEX(참조목록2!L$174:L$198,,),0)),"")</f>
        <v>양지백옥</v>
      </c>
    </row>
    <row r="298" spans="2:6" x14ac:dyDescent="0.3">
      <c r="B298" s="89" t="s">
        <v>657</v>
      </c>
      <c r="C298" s="85" t="str">
        <f>IFERROR(INDEX(참조목록2!$B$106:$B$128,MATCH(7,INDEX(참조목록2!L$106:L$128,,),0)),"")</f>
        <v>나전칠기</v>
      </c>
      <c r="D298" s="85" t="str">
        <f>IFERROR(INDEX(참조목록2!$B$129:$B$151,MATCH(7,INDEX(참조목록2!L$129:L$151,,),0)),"")</f>
        <v>칠기</v>
      </c>
      <c r="E298" s="85" t="str">
        <f>IFERROR(INDEX(참조목록2!$B$152:$B$173,MATCH(7,INDEX(참조목록2!L$152:L$173,,),0)),"")</f>
        <v>굴조개</v>
      </c>
      <c r="F298" s="97" t="str">
        <f>IFERROR(INDEX(참조목록2!$B$174:$B$198,MATCH(7,INDEX(참조목록2!L$174:L$198,,),0)),"")</f>
        <v>로카오</v>
      </c>
    </row>
    <row r="299" spans="2:6" x14ac:dyDescent="0.3">
      <c r="B299" s="89" t="s">
        <v>658</v>
      </c>
      <c r="C299" s="85" t="str">
        <f>IFERROR(INDEX(참조목록2!$B$106:$B$128,MATCH(8,INDEX(참조목록2!L$106:L$128,,),0)),"")</f>
        <v>맥반석</v>
      </c>
      <c r="D299" s="85" t="str">
        <f>IFERROR(INDEX(참조목록2!$B$129:$B$151,MATCH(8,INDEX(참조목록2!L$129:L$151,,),0)),"")</f>
        <v>간장</v>
      </c>
      <c r="E299" s="85" t="str">
        <f>IFERROR(INDEX(참조목록2!$B$152:$B$173,MATCH(8,INDEX(참조목록2!L$152:L$173,,),0)),"")</f>
        <v>진과스 금</v>
      </c>
      <c r="F299" s="97" t="str">
        <f>IFERROR(INDEX(참조목록2!$B$174:$B$198,MATCH(8,INDEX(참조목록2!L$174:L$198,,),0)),"")</f>
        <v>중국비단</v>
      </c>
    </row>
    <row r="300" spans="2:6" x14ac:dyDescent="0.3">
      <c r="B300" s="89" t="s">
        <v>659</v>
      </c>
      <c r="C300" s="85" t="str">
        <f>IFERROR(INDEX(참조목록2!$B$106:$B$128,MATCH(9,INDEX(참조목록2!L$106:L$128,,),0)),"")</f>
        <v>한우</v>
      </c>
      <c r="D300" s="85" t="str">
        <f>IFERROR(INDEX(참조목록2!$B$129:$B$151,MATCH(9,INDEX(참조목록2!L$129:L$151,,),0)),"")</f>
        <v>백자광석</v>
      </c>
      <c r="E300" s="85" t="str">
        <f>IFERROR(INDEX(참조목록2!$B$152:$B$173,MATCH(9,INDEX(참조목록2!L$152:L$173,,),0)),"")</f>
        <v>숭어알 젓갈</v>
      </c>
      <c r="F300" s="97" t="str">
        <f>IFERROR(INDEX(참조목록2!$B$174:$B$198,MATCH(9,INDEX(참조목록2!L$174:L$198,,),0)),"")</f>
        <v>운남 은</v>
      </c>
    </row>
    <row r="301" spans="2:6" ht="17.25" thickBot="1" x14ac:dyDescent="0.35">
      <c r="B301" s="91" t="s">
        <v>660</v>
      </c>
      <c r="C301" s="98" t="str">
        <f>IFERROR(INDEX(참조목록2!$B$106:$B$128,MATCH(10,INDEX(참조목록2!L$106:L$128,,),0)),"")</f>
        <v>조선 서적</v>
      </c>
      <c r="D301" s="98" t="str">
        <f>IFERROR(INDEX(참조목록2!$B$129:$B$151,MATCH(10,INDEX(참조목록2!L$129:L$151,,),0)),"")</f>
        <v>일본화</v>
      </c>
      <c r="E301" s="98" t="str">
        <f>IFERROR(INDEX(참조목록2!$B$152:$B$173,MATCH(10,INDEX(참조목록2!L$152:L$173,,),0)),"")</f>
        <v>해당화</v>
      </c>
      <c r="F301" s="99" t="str">
        <f>IFERROR(INDEX(참조목록2!$B$174:$B$198,MATCH(10,INDEX(참조목록2!L$174:L$198,,),0)),"")</f>
        <v>금목서</v>
      </c>
    </row>
    <row r="302" spans="2:6" x14ac:dyDescent="0.3">
      <c r="B302" s="102" t="s">
        <v>671</v>
      </c>
      <c r="C302" s="85" t="str">
        <f>IFERROR(INDEX(참조목록2!$B$106:$B$128,MATCH(1,INDEX(참조목록2!M$106:M$128,,),0)),"")</f>
        <v>양주 밤</v>
      </c>
      <c r="D302" s="85" t="str">
        <f>IFERROR(INDEX(참조목록2!$B$129:$B$151,MATCH(1,INDEX(참조목록2!M$129:M$151,,),0)),"")</f>
        <v>가지</v>
      </c>
      <c r="E302" s="85" t="str">
        <f>IFERROR(INDEX(참조목록2!$B$152:$B$173,MATCH(1,INDEX(참조목록2!M$152:M$173,,),0)),"")</f>
        <v>등</v>
      </c>
      <c r="F302" s="97" t="str">
        <f>IFERROR(INDEX(참조목록2!$B$174:$B$198,MATCH(1,INDEX(참조목록2!M$174:M$198,,),0)),"")</f>
        <v>대나무</v>
      </c>
    </row>
    <row r="303" spans="2:6" x14ac:dyDescent="0.3">
      <c r="B303" s="89" t="s">
        <v>672</v>
      </c>
      <c r="C303" s="84" t="str">
        <f>IFERROR(INDEX(참조목록2!$B$106:$B$128,MATCH(2,INDEX(참조목록2!M$106:M$128,,),0)),"")</f>
        <v>호피</v>
      </c>
      <c r="D303" s="84" t="str">
        <f>IFERROR(INDEX(참조목록2!$B$129:$B$151,MATCH(2,INDEX(참조목록2!M$129:M$151,,),0)),"")</f>
        <v>간장</v>
      </c>
      <c r="E303" s="84" t="str">
        <f>IFERROR(INDEX(참조목록2!$B$152:$B$173,MATCH(2,INDEX(참조목록2!M$152:M$173,,),0)),"")</f>
        <v>등 세공</v>
      </c>
      <c r="F303" s="90" t="str">
        <f>IFERROR(INDEX(참조목록2!$B$174:$B$198,MATCH(2,INDEX(참조목록2!M$174:M$198,,),0)),"")</f>
        <v>당나귀</v>
      </c>
    </row>
    <row r="304" spans="2:6" x14ac:dyDescent="0.3">
      <c r="B304" s="89" t="s">
        <v>673</v>
      </c>
      <c r="C304" s="84" t="str">
        <f>IFERROR(INDEX(참조목록2!$B$106:$B$128,MATCH(3,INDEX(참조목록2!M$106:M$128,,),0)),"")</f>
        <v>명주</v>
      </c>
      <c r="D304" s="84" t="str">
        <f>IFERROR(INDEX(참조목록2!$B$129:$B$151,MATCH(3,INDEX(참조목록2!M$129:M$151,,),0)),"")</f>
        <v>화지</v>
      </c>
      <c r="E304" s="84" t="str">
        <f>IFERROR(INDEX(참조목록2!$B$152:$B$173,MATCH(3,INDEX(참조목록2!M$152:M$173,,),0)),"")</f>
        <v>진과스 금</v>
      </c>
      <c r="F304" s="90" t="str">
        <f>IFERROR(INDEX(참조목록2!$B$174:$B$198,MATCH(3,INDEX(참조목록2!M$174:M$198,,),0)),"")</f>
        <v>양지백옥</v>
      </c>
    </row>
    <row r="305" spans="2:6" x14ac:dyDescent="0.3">
      <c r="B305" s="89" t="s">
        <v>674</v>
      </c>
      <c r="C305" s="84" t="str">
        <f>IFERROR(INDEX(참조목록2!$B$106:$B$128,MATCH(4,INDEX(참조목록2!M$106:M$128,,),0)),"")</f>
        <v>한우</v>
      </c>
      <c r="D305" s="84" t="str">
        <f>IFERROR(INDEX(참조목록2!$B$129:$B$151,MATCH(4,INDEX(참조목록2!M$129:M$151,,),0)),"")</f>
        <v xml:space="preserve">사마 은 </v>
      </c>
      <c r="E305" s="84" t="str">
        <f>IFERROR(INDEX(참조목록2!$B$152:$B$173,MATCH(4,INDEX(참조목록2!M$152:M$173,,),0)),"")</f>
        <v>애옥</v>
      </c>
      <c r="F305" s="90" t="str">
        <f>IFERROR(INDEX(참조목록2!$B$174:$B$198,MATCH(4,INDEX(참조목록2!M$174:M$198,,),0)),"")</f>
        <v>중국비단</v>
      </c>
    </row>
    <row r="306" spans="2:6" x14ac:dyDescent="0.3">
      <c r="B306" s="89" t="s">
        <v>675</v>
      </c>
      <c r="C306" s="84" t="str">
        <f>IFERROR(INDEX(참조목록2!$B$106:$B$128,MATCH(5,INDEX(참조목록2!M$106:M$128,,),0)),"")</f>
        <v>맥반석</v>
      </c>
      <c r="D306" s="84" t="str">
        <f>IFERROR(INDEX(참조목록2!$B$129:$B$151,MATCH(5,INDEX(참조목록2!M$129:M$151,,),0)),"")</f>
        <v>서진 직물</v>
      </c>
      <c r="E306" s="84" t="str">
        <f>IFERROR(INDEX(참조목록2!$B$152:$B$173,MATCH(5,INDEX(참조목록2!M$152:M$173,,),0)),"")</f>
        <v>북투석</v>
      </c>
      <c r="F306" s="90" t="str">
        <f>IFERROR(INDEX(참조목록2!$B$174:$B$198,MATCH(5,INDEX(참조목록2!M$174:M$198,,),0)),"")</f>
        <v>동충하초</v>
      </c>
    </row>
    <row r="307" spans="2:6" x14ac:dyDescent="0.3">
      <c r="B307" s="89" t="s">
        <v>676</v>
      </c>
      <c r="C307" s="84" t="str">
        <f>IFERROR(INDEX(참조목록2!$B$106:$B$128,MATCH(6,INDEX(참조목록2!M$106:M$128,,),0)),"")</f>
        <v>인삼</v>
      </c>
      <c r="D307" s="84" t="str">
        <f>IFERROR(INDEX(참조목록2!$B$129:$B$151,MATCH(6,INDEX(참조목록2!M$129:M$151,,),0)),"")</f>
        <v>자수정</v>
      </c>
      <c r="E307" s="84" t="str">
        <f>IFERROR(INDEX(참조목록2!$B$152:$B$173,MATCH(6,INDEX(참조목록2!M$152:M$173,,),0)),"")</f>
        <v>마직물</v>
      </c>
      <c r="F307" s="90" t="str">
        <f>IFERROR(INDEX(참조목록2!$B$174:$B$198,MATCH(6,INDEX(참조목록2!M$174:M$198,,),0)),"")</f>
        <v>운남 은</v>
      </c>
    </row>
    <row r="308" spans="2:6" x14ac:dyDescent="0.3">
      <c r="B308" s="89" t="s">
        <v>677</v>
      </c>
      <c r="C308" s="84" t="str">
        <f>IFERROR(INDEX(참조목록2!$B$106:$B$128,MATCH(7,INDEX(참조목록2!M$106:M$128,,),0)),"")</f>
        <v>조선 은</v>
      </c>
      <c r="D308" s="84" t="str">
        <f>IFERROR(INDEX(참조목록2!$B$129:$B$151,MATCH(7,INDEX(참조목록2!M$129:M$151,,),0)),"")</f>
        <v>붓꽃</v>
      </c>
      <c r="E308" s="84" t="str">
        <f>IFERROR(INDEX(참조목록2!$B$152:$B$173,MATCH(7,INDEX(참조목록2!M$152:M$173,,),0)),"")</f>
        <v>굴조개</v>
      </c>
      <c r="F308" s="90" t="str">
        <f>IFERROR(INDEX(참조목록2!$B$174:$B$198,MATCH(7,INDEX(참조목록2!M$174:M$198,,),0)),"")</f>
        <v>적동광</v>
      </c>
    </row>
    <row r="309" spans="2:6" x14ac:dyDescent="0.3">
      <c r="B309" s="89" t="s">
        <v>678</v>
      </c>
      <c r="C309" s="84" t="str">
        <f>IFERROR(INDEX(참조목록2!$B$106:$B$128,MATCH(8,INDEX(참조목록2!M$106:M$128,,),0)),"")</f>
        <v>조선 서적</v>
      </c>
      <c r="D309" s="84" t="str">
        <f>IFERROR(INDEX(참조목록2!$B$129:$B$151,MATCH(8,INDEX(참조목록2!M$129:M$151,,),0)),"")</f>
        <v>모시</v>
      </c>
      <c r="E309" s="84" t="str">
        <f>IFERROR(INDEX(참조목록2!$B$152:$B$173,MATCH(8,INDEX(참조목록2!M$152:M$173,,),0)),"")</f>
        <v>대만 사파이어</v>
      </c>
      <c r="F309" s="90" t="str">
        <f>IFERROR(INDEX(참조목록2!$B$174:$B$198,MATCH(8,INDEX(참조목록2!M$174:M$198,,),0)),"")</f>
        <v>금목서</v>
      </c>
    </row>
    <row r="310" spans="2:6" x14ac:dyDescent="0.3">
      <c r="B310" s="89" t="s">
        <v>679</v>
      </c>
      <c r="C310" s="84" t="str">
        <f>IFERROR(INDEX(참조목록2!$B$106:$B$128,MATCH(9,INDEX(참조목록2!M$106:M$128,,),0)),"")</f>
        <v>진달래</v>
      </c>
      <c r="D310" s="84" t="str">
        <f>IFERROR(INDEX(참조목록2!$B$129:$B$151,MATCH(9,INDEX(참조목록2!M$129:M$151,,),0)),"")</f>
        <v>소바</v>
      </c>
      <c r="E310" s="84" t="str">
        <f>IFERROR(INDEX(참조목록2!$B$152:$B$173,MATCH(9,INDEX(참조목록2!M$152:M$173,,),0)),"")</f>
        <v>홍두</v>
      </c>
      <c r="F310" s="90" t="str">
        <f>IFERROR(INDEX(참조목록2!$B$174:$B$198,MATCH(9,INDEX(참조목록2!M$174:M$198,,),0)),"")</f>
        <v>중국 서화</v>
      </c>
    </row>
    <row r="311" spans="2:6" ht="17.25" thickBot="1" x14ac:dyDescent="0.35">
      <c r="B311" s="91" t="s">
        <v>680</v>
      </c>
      <c r="C311" s="92" t="str">
        <f>IFERROR(INDEX(참조목록2!$B$106:$B$128,MATCH(10,INDEX(참조목록2!M$106:M$128,,),0)),"")</f>
        <v>자근</v>
      </c>
      <c r="D311" s="92" t="str">
        <f>IFERROR(INDEX(참조목록2!$B$129:$B$151,MATCH(10,INDEX(참조목록2!M$129:M$151,,),0)),"")</f>
        <v>유자</v>
      </c>
      <c r="E311" s="92" t="str">
        <f>IFERROR(INDEX(참조목록2!$B$152:$B$173,MATCH(10,INDEX(참조목록2!M$152:M$173,,),0)),"")</f>
        <v>대만 목각</v>
      </c>
      <c r="F311" s="93" t="str">
        <f>IFERROR(INDEX(참조목록2!$B$174:$B$198,MATCH(10,INDEX(참조목록2!M$174:M$198,,),0)),"")</f>
        <v>스타아니스</v>
      </c>
    </row>
    <row r="312" spans="2:6" x14ac:dyDescent="0.3">
      <c r="B312" s="102" t="s">
        <v>681</v>
      </c>
      <c r="C312" s="85" t="str">
        <f>IFERROR(INDEX(참조목록2!$B$106:$B$128,MATCH(1,INDEX(참조목록2!N$106:N$128,,),0)),"")</f>
        <v>안동소주</v>
      </c>
      <c r="D312" s="85" t="str">
        <f>IFERROR(INDEX(참조목록2!$B$129:$B$151,MATCH(1,INDEX(참조목록2!N$129:N$151,,),0)),"")</f>
        <v>등심초</v>
      </c>
      <c r="E312" s="85" t="str">
        <f>IFERROR(INDEX(참조목록2!$B$152:$B$173,MATCH(1,INDEX(참조목록2!N$152:N$173,,),0)),"")</f>
        <v>링쟈오</v>
      </c>
      <c r="F312" s="97" t="str">
        <f>IFERROR(INDEX(참조목록2!$B$174:$B$198,MATCH(1,INDEX(참조목록2!N$174:N$198,,),0)),"")</f>
        <v>운남 은</v>
      </c>
    </row>
    <row r="313" spans="2:6" x14ac:dyDescent="0.3">
      <c r="B313" s="89" t="s">
        <v>682</v>
      </c>
      <c r="C313" s="85" t="str">
        <f>IFERROR(INDEX(참조목록2!$B$106:$B$128,MATCH(2,INDEX(참조목록2!N$106:N$128,,),0)),"")</f>
        <v>조선 은</v>
      </c>
      <c r="D313" s="85" t="str">
        <f>IFERROR(INDEX(참조목록2!$B$129:$B$151,MATCH(2,INDEX(참조목록2!N$129:N$151,,),0)),"")</f>
        <v>청주</v>
      </c>
      <c r="E313" s="85" t="str">
        <f>IFERROR(INDEX(참조목록2!$B$152:$B$173,MATCH(2,INDEX(참조목록2!N$152:N$173,,),0)),"")</f>
        <v>굴조개</v>
      </c>
      <c r="F313" s="97" t="str">
        <f>IFERROR(INDEX(참조목록2!$B$174:$B$198,MATCH(2,INDEX(참조목록2!N$174:N$198,,),0)),"")</f>
        <v>중화면</v>
      </c>
    </row>
    <row r="314" spans="2:6" x14ac:dyDescent="0.3">
      <c r="B314" s="89" t="s">
        <v>683</v>
      </c>
      <c r="C314" s="85" t="str">
        <f>IFERROR(INDEX(참조목록2!$B$106:$B$128,MATCH(3,INDEX(참조목록2!N$106:N$128,,),0)),"")</f>
        <v>대도</v>
      </c>
      <c r="D314" s="85" t="str">
        <f>IFERROR(INDEX(참조목록2!$B$129:$B$151,MATCH(3,INDEX(참조목록2!N$129:N$151,,),0)),"")</f>
        <v>소바</v>
      </c>
      <c r="E314" s="85" t="str">
        <f>IFERROR(INDEX(참조목록2!$B$152:$B$173,MATCH(3,INDEX(참조목록2!N$152:N$173,,),0)),"")</f>
        <v>진과스 금</v>
      </c>
      <c r="F314" s="97" t="str">
        <f>IFERROR(INDEX(참조목록2!$B$174:$B$198,MATCH(3,INDEX(참조목록2!N$174:N$198,,),0)),"")</f>
        <v>소홍주</v>
      </c>
    </row>
    <row r="315" spans="2:6" x14ac:dyDescent="0.3">
      <c r="B315" s="89" t="s">
        <v>684</v>
      </c>
      <c r="C315" s="85" t="str">
        <f>IFERROR(INDEX(참조목록2!$B$106:$B$128,MATCH(4,INDEX(참조목록2!N$106:N$128,,),0)),"")</f>
        <v>투척 폭탄</v>
      </c>
      <c r="D315" s="85" t="str">
        <f>IFERROR(INDEX(참조목록2!$B$129:$B$151,MATCH(4,INDEX(참조목록2!N$129:N$151,,),0)),"")</f>
        <v>일본도</v>
      </c>
      <c r="E315" s="85" t="str">
        <f>IFERROR(INDEX(참조목록2!$B$152:$B$173,MATCH(4,INDEX(참조목록2!N$152:N$173,,),0)),"")</f>
        <v>등 세공</v>
      </c>
      <c r="F315" s="97" t="str">
        <f>IFERROR(INDEX(참조목록2!$B$174:$B$198,MATCH(4,INDEX(참조목록2!N$174:N$198,,),0)),"")</f>
        <v>동충하초</v>
      </c>
    </row>
    <row r="316" spans="2:6" x14ac:dyDescent="0.3">
      <c r="B316" s="89" t="s">
        <v>685</v>
      </c>
      <c r="C316" s="85" t="str">
        <f>IFERROR(INDEX(참조목록2!$B$106:$B$128,MATCH(5,INDEX(참조목록2!N$106:N$128,,),0)),"")</f>
        <v>자근</v>
      </c>
      <c r="D316" s="85" t="str">
        <f>IFERROR(INDEX(참조목록2!$B$129:$B$151,MATCH(5,INDEX(참조목록2!N$129:N$151,,),0)),"")</f>
        <v>멧돼지</v>
      </c>
      <c r="E316" s="85" t="str">
        <f>IFERROR(INDEX(참조목록2!$B$152:$B$173,MATCH(5,INDEX(참조목록2!N$152:N$173,,),0)),"")</f>
        <v>대만 미주</v>
      </c>
      <c r="F316" s="97" t="str">
        <f>IFERROR(INDEX(참조목록2!$B$174:$B$198,MATCH(5,INDEX(참조목록2!N$174:N$198,,),0)),"")</f>
        <v>중국비단</v>
      </c>
    </row>
    <row r="317" spans="2:6" x14ac:dyDescent="0.3">
      <c r="B317" s="89" t="s">
        <v>686</v>
      </c>
      <c r="C317" s="85" t="str">
        <f>IFERROR(INDEX(참조목록2!$B$106:$B$128,MATCH(6,INDEX(참조목록2!N$106:N$128,,),0)),"")</f>
        <v>산초 된장</v>
      </c>
      <c r="D317" s="85" t="str">
        <f>IFERROR(INDEX(참조목록2!$B$129:$B$151,MATCH(6,INDEX(참조목록2!N$129:N$151,,),0)),"")</f>
        <v>자수정</v>
      </c>
      <c r="E317" s="85" t="str">
        <f>IFERROR(INDEX(참조목록2!$B$152:$B$173,MATCH(6,INDEX(참조목록2!N$152:N$173,,),0)),"")</f>
        <v>마직물</v>
      </c>
      <c r="F317" s="97" t="str">
        <f>IFERROR(INDEX(참조목록2!$B$174:$B$198,MATCH(6,INDEX(참조목록2!N$174:N$198,,),0)),"")</f>
        <v>양지백옥</v>
      </c>
    </row>
    <row r="318" spans="2:6" x14ac:dyDescent="0.3">
      <c r="B318" s="89" t="s">
        <v>687</v>
      </c>
      <c r="C318" s="85" t="str">
        <f>IFERROR(INDEX(참조목록2!$B$106:$B$128,MATCH(7,INDEX(참조목록2!N$106:N$128,,),0)),"")</f>
        <v>명주</v>
      </c>
      <c r="D318" s="85" t="str">
        <f>IFERROR(INDEX(참조목록2!$B$129:$B$151,MATCH(7,INDEX(참조목록2!N$129:N$151,,),0)),"")</f>
        <v>타네가시마 총</v>
      </c>
      <c r="E318" s="85" t="str">
        <f>IFERROR(INDEX(참조목록2!$B$152:$B$173,MATCH(7,INDEX(참조목록2!N$152:N$173,,),0)),"")</f>
        <v>대만 사파이어</v>
      </c>
      <c r="F318" s="97" t="str">
        <f>IFERROR(INDEX(참조목록2!$B$174:$B$198,MATCH(7,INDEX(참조목록2!N$174:N$198,,),0)),"")</f>
        <v>적동광</v>
      </c>
    </row>
    <row r="319" spans="2:6" x14ac:dyDescent="0.3">
      <c r="B319" s="89" t="s">
        <v>688</v>
      </c>
      <c r="C319" s="85" t="str">
        <f>IFERROR(INDEX(참조목록2!$B$106:$B$128,MATCH(8,INDEX(참조목록2!N$106:N$128,,),0)),"")</f>
        <v>조선차</v>
      </c>
      <c r="D319" s="85" t="str">
        <f>IFERROR(INDEX(참조목록2!$B$129:$B$151,MATCH(8,INDEX(참조목록2!N$129:N$151,,),0)),"")</f>
        <v>서진 직물</v>
      </c>
      <c r="E319" s="85" t="str">
        <f>IFERROR(INDEX(참조목록2!$B$152:$B$173,MATCH(8,INDEX(참조목록2!N$152:N$173,,),0)),"")</f>
        <v>등</v>
      </c>
      <c r="F319" s="97" t="str">
        <f>IFERROR(INDEX(참조목록2!$B$174:$B$198,MATCH(8,INDEX(참조목록2!N$174:N$198,,),0)),"")</f>
        <v>중국 서화</v>
      </c>
    </row>
    <row r="320" spans="2:6" x14ac:dyDescent="0.3">
      <c r="B320" s="89" t="s">
        <v>689</v>
      </c>
      <c r="C320" s="85" t="str">
        <f>IFERROR(INDEX(참조목록2!$B$106:$B$128,MATCH(9,INDEX(참조목록2!N$106:N$128,,),0)),"")</f>
        <v>고려청자</v>
      </c>
      <c r="D320" s="85" t="str">
        <f>IFERROR(INDEX(참조목록2!$B$129:$B$151,MATCH(9,INDEX(참조목록2!N$129:N$151,,),0)),"")</f>
        <v xml:space="preserve">사마 은 </v>
      </c>
      <c r="E320" s="85" t="str">
        <f>IFERROR(INDEX(참조목록2!$B$152:$B$173,MATCH(9,INDEX(참조목록2!N$152:N$173,,),0)),"")</f>
        <v>대만 목각</v>
      </c>
      <c r="F320" s="97" t="str">
        <f>IFERROR(INDEX(참조목록2!$B$174:$B$198,MATCH(9,INDEX(참조목록2!N$174:N$198,,),0)),"")</f>
        <v>중국차</v>
      </c>
    </row>
    <row r="321" spans="2:6" ht="17.25" thickBot="1" x14ac:dyDescent="0.35">
      <c r="B321" s="91" t="s">
        <v>690</v>
      </c>
      <c r="C321" s="98" t="str">
        <f>IFERROR(INDEX(참조목록2!$B$106:$B$128,MATCH(10,INDEX(참조목록2!N$106:N$128,,),0)),"")</f>
        <v>진달래</v>
      </c>
      <c r="D321" s="98" t="str">
        <f>IFERROR(INDEX(참조목록2!$B$129:$B$151,MATCH(10,INDEX(참조목록2!N$129:N$151,,),0)),"")</f>
        <v>화지</v>
      </c>
      <c r="E321" s="98" t="str">
        <f>IFERROR(INDEX(참조목록2!$B$152:$B$173,MATCH(10,INDEX(참조목록2!N$152:N$173,,),0)),"")</f>
        <v>각 세공</v>
      </c>
      <c r="F321" s="99" t="str">
        <f>IFERROR(INDEX(참조목록2!$B$174:$B$198,MATCH(10,INDEX(참조목록2!N$174:N$198,,),0)),"")</f>
        <v>송백자</v>
      </c>
    </row>
    <row r="322" spans="2:6" x14ac:dyDescent="0.3">
      <c r="B322" s="102" t="s">
        <v>691</v>
      </c>
      <c r="C322" s="85" t="str">
        <f>IFERROR(INDEX(참조목록2!$B$106:$B$128,MATCH(1,INDEX(참조목록2!O$106:O$128,,),0)),"")</f>
        <v>양주 밤</v>
      </c>
      <c r="D322" s="85" t="str">
        <f>IFERROR(INDEX(참조목록2!$B$129:$B$151,MATCH(1,INDEX(참조목록2!O$129:O$151,,),0)),"")</f>
        <v>등심초</v>
      </c>
      <c r="E322" s="85" t="str">
        <f>IFERROR(INDEX(참조목록2!$B$152:$B$173,MATCH(1,INDEX(참조목록2!O$152:O$173,,),0)),"")</f>
        <v>숭어알 젓갈</v>
      </c>
      <c r="F322" s="97" t="str">
        <f>IFERROR(INDEX(참조목록2!$B$174:$B$198,MATCH(1,INDEX(참조목록2!O$174:O$198,,),0)),"")</f>
        <v>청룡도</v>
      </c>
    </row>
    <row r="323" spans="2:6" x14ac:dyDescent="0.3">
      <c r="B323" s="89" t="s">
        <v>692</v>
      </c>
      <c r="C323" s="85" t="str">
        <f>IFERROR(INDEX(참조목록2!$B$106:$B$128,MATCH(2,INDEX(참조목록2!O$106:O$128,,),0)),"")</f>
        <v>복분자</v>
      </c>
      <c r="D323" s="85" t="str">
        <f>IFERROR(INDEX(참조목록2!$B$129:$B$151,MATCH(2,INDEX(참조목록2!O$129:O$151,,),0)),"")</f>
        <v>청주</v>
      </c>
      <c r="E323" s="85" t="str">
        <f>IFERROR(INDEX(참조목록2!$B$152:$B$173,MATCH(2,INDEX(참조목록2!O$152:O$173,,),0)),"")</f>
        <v>대만 사파이어</v>
      </c>
      <c r="F323" s="97" t="str">
        <f>IFERROR(INDEX(참조목록2!$B$174:$B$198,MATCH(2,INDEX(참조목록2!O$174:O$198,,),0)),"")</f>
        <v>동충하초</v>
      </c>
    </row>
    <row r="324" spans="2:6" x14ac:dyDescent="0.3">
      <c r="B324" s="89" t="s">
        <v>693</v>
      </c>
      <c r="C324" s="85" t="str">
        <f>IFERROR(INDEX(참조목록2!$B$106:$B$128,MATCH(3,INDEX(참조목록2!O$106:O$128,,),0)),"")</f>
        <v>대도</v>
      </c>
      <c r="D324" s="85" t="str">
        <f>IFERROR(INDEX(참조목록2!$B$129:$B$151,MATCH(3,INDEX(참조목록2!O$129:O$151,,),0)),"")</f>
        <v>소바</v>
      </c>
      <c r="E324" s="85" t="str">
        <f>IFERROR(INDEX(참조목록2!$B$152:$B$173,MATCH(3,INDEX(참조목록2!O$152:O$173,,),0)),"")</f>
        <v>대만 미주</v>
      </c>
      <c r="F324" s="97" t="str">
        <f>IFERROR(INDEX(참조목록2!$B$174:$B$198,MATCH(3,INDEX(참조목록2!O$174:O$198,,),0)),"")</f>
        <v>로카오</v>
      </c>
    </row>
    <row r="325" spans="2:6" x14ac:dyDescent="0.3">
      <c r="B325" s="89" t="s">
        <v>694</v>
      </c>
      <c r="C325" s="85" t="str">
        <f>IFERROR(INDEX(참조목록2!$B$106:$B$128,MATCH(4,INDEX(참조목록2!O$106:O$128,,),0)),"")</f>
        <v>맥반석</v>
      </c>
      <c r="D325" s="85" t="str">
        <f>IFERROR(INDEX(참조목록2!$B$129:$B$151,MATCH(4,INDEX(참조목록2!O$129:O$151,,),0)),"")</f>
        <v>멧돼지</v>
      </c>
      <c r="E325" s="85" t="str">
        <f>IFERROR(INDEX(참조목록2!$B$152:$B$173,MATCH(4,INDEX(참조목록2!O$152:O$173,,),0)),"")</f>
        <v>진과스 금</v>
      </c>
      <c r="F325" s="97" t="str">
        <f>IFERROR(INDEX(참조목록2!$B$174:$B$198,MATCH(4,INDEX(참조목록2!O$174:O$198,,),0)),"")</f>
        <v>양지백옥</v>
      </c>
    </row>
    <row r="326" spans="2:6" x14ac:dyDescent="0.3">
      <c r="B326" s="89" t="s">
        <v>695</v>
      </c>
      <c r="C326" s="85" t="str">
        <f>IFERROR(INDEX(참조목록2!$B$106:$B$128,MATCH(5,INDEX(참조목록2!O$106:O$128,,),0)),"")</f>
        <v>안동소주</v>
      </c>
      <c r="D326" s="85" t="str">
        <f>IFERROR(INDEX(참조목록2!$B$129:$B$151,MATCH(5,INDEX(참조목록2!O$129:O$151,,),0)),"")</f>
        <v>자수정</v>
      </c>
      <c r="E326" s="85" t="str">
        <f>IFERROR(INDEX(참조목록2!$B$152:$B$173,MATCH(5,INDEX(참조목록2!O$152:O$173,,),0)),"")</f>
        <v>동권총</v>
      </c>
      <c r="F326" s="97" t="str">
        <f>IFERROR(INDEX(참조목록2!$B$174:$B$198,MATCH(5,INDEX(참조목록2!O$174:O$198,,),0)),"")</f>
        <v>소홍주</v>
      </c>
    </row>
    <row r="327" spans="2:6" x14ac:dyDescent="0.3">
      <c r="B327" s="89" t="s">
        <v>696</v>
      </c>
      <c r="C327" s="85" t="str">
        <f>IFERROR(INDEX(참조목록2!$B$106:$B$128,MATCH(6,INDEX(참조목록2!O$106:O$128,,),0)),"")</f>
        <v>인삼</v>
      </c>
      <c r="D327" s="85" t="str">
        <f>IFERROR(INDEX(참조목록2!$B$129:$B$151,MATCH(6,INDEX(참조목록2!O$129:O$151,,),0)),"")</f>
        <v>모시</v>
      </c>
      <c r="E327" s="85" t="str">
        <f>IFERROR(INDEX(참조목록2!$B$152:$B$173,MATCH(6,INDEX(참조목록2!O$152:O$173,,),0)),"")</f>
        <v>각 세공</v>
      </c>
      <c r="F327" s="97" t="str">
        <f>IFERROR(INDEX(참조목록2!$B$174:$B$198,MATCH(6,INDEX(참조목록2!O$174:O$198,,),0)),"")</f>
        <v>중국 서화</v>
      </c>
    </row>
    <row r="328" spans="2:6" x14ac:dyDescent="0.3">
      <c r="B328" s="89" t="s">
        <v>697</v>
      </c>
      <c r="C328" s="85" t="str">
        <f>IFERROR(INDEX(참조목록2!$B$106:$B$128,MATCH(7,INDEX(참조목록2!O$106:O$128,,),0)),"")</f>
        <v>산초 된장</v>
      </c>
      <c r="D328" s="85" t="str">
        <f>IFERROR(INDEX(참조목록2!$B$129:$B$151,MATCH(7,INDEX(참조목록2!O$129:O$151,,),0)),"")</f>
        <v>유자</v>
      </c>
      <c r="E328" s="85" t="str">
        <f>IFERROR(INDEX(참조목록2!$B$152:$B$173,MATCH(7,INDEX(참조목록2!O$152:O$173,,),0)),"")</f>
        <v>덩굴 갑옷</v>
      </c>
      <c r="F328" s="97" t="str">
        <f>IFERROR(INDEX(참조목록2!$B$174:$B$198,MATCH(7,INDEX(참조목록2!O$174:O$198,,),0)),"")</f>
        <v>단안총</v>
      </c>
    </row>
    <row r="329" spans="2:6" x14ac:dyDescent="0.3">
      <c r="B329" s="89" t="s">
        <v>698</v>
      </c>
      <c r="C329" s="85" t="str">
        <f>IFERROR(INDEX(참조목록2!$B$106:$B$128,MATCH(8,INDEX(참조목록2!O$106:O$128,,),0)),"")</f>
        <v>조선 은</v>
      </c>
      <c r="D329" s="85" t="str">
        <f>IFERROR(INDEX(참조목록2!$B$129:$B$151,MATCH(8,INDEX(참조목록2!O$129:O$151,,),0)),"")</f>
        <v>백자광석</v>
      </c>
      <c r="E329" s="85" t="str">
        <f>IFERROR(INDEX(참조목록2!$B$152:$B$173,MATCH(8,INDEX(참조목록2!O$152:O$173,,),0)),"")</f>
        <v>애옥</v>
      </c>
      <c r="F329" s="97" t="str">
        <f>IFERROR(INDEX(참조목록2!$B$174:$B$198,MATCH(8,INDEX(참조목록2!O$174:O$198,,),0)),"")</f>
        <v>송백자</v>
      </c>
    </row>
    <row r="330" spans="2:6" x14ac:dyDescent="0.3">
      <c r="B330" s="89" t="s">
        <v>699</v>
      </c>
      <c r="C330" s="85" t="str">
        <f>IFERROR(INDEX(참조목록2!$B$106:$B$128,MATCH(9,INDEX(참조목록2!O$106:O$128,,),0)),"")</f>
        <v>나전칠기</v>
      </c>
      <c r="D330" s="85" t="str">
        <f>IFERROR(INDEX(참조목록2!$B$129:$B$151,MATCH(9,INDEX(참조목록2!O$129:O$151,,),0)),"")</f>
        <v>간장</v>
      </c>
      <c r="E330" s="85" t="str">
        <f>IFERROR(INDEX(참조목록2!$B$152:$B$173,MATCH(9,INDEX(참조목록2!O$152:O$173,,),0)),"")</f>
        <v>등</v>
      </c>
      <c r="F330" s="97" t="str">
        <f>IFERROR(INDEX(참조목록2!$B$174:$B$198,MATCH(9,INDEX(참조목록2!O$174:O$198,,),0)),"")</f>
        <v>대나무</v>
      </c>
    </row>
    <row r="331" spans="2:6" ht="17.25" thickBot="1" x14ac:dyDescent="0.35">
      <c r="B331" s="91" t="s">
        <v>700</v>
      </c>
      <c r="C331" s="98" t="str">
        <f>IFERROR(INDEX(참조목록2!$B$106:$B$128,MATCH(10,INDEX(참조목록2!O$106:O$128,,),0)),"")</f>
        <v>투척 폭탄</v>
      </c>
      <c r="D331" s="98" t="str">
        <f>IFERROR(INDEX(참조목록2!$B$129:$B$151,MATCH(10,INDEX(참조목록2!O$129:O$151,,),0)),"")</f>
        <v>붓꽃</v>
      </c>
      <c r="E331" s="98" t="str">
        <f>IFERROR(INDEX(참조목록2!$B$152:$B$173,MATCH(10,INDEX(참조목록2!O$152:O$173,,),0)),"")</f>
        <v>마직물</v>
      </c>
      <c r="F331" s="99" t="str">
        <f>IFERROR(INDEX(참조목록2!$B$174:$B$198,MATCH(10,INDEX(참조목록2!O$174:O$198,,),0)),"")</f>
        <v>중국비단</v>
      </c>
    </row>
    <row r="332" spans="2:6" x14ac:dyDescent="0.3">
      <c r="B332" s="102" t="s">
        <v>701</v>
      </c>
      <c r="C332" s="85" t="str">
        <f>IFERROR(INDEX(참조목록2!$B$106:$B$128,MATCH(1,INDEX(참조목록2!P$106:P$128,,),0)),"")</f>
        <v>백년초</v>
      </c>
      <c r="D332" s="85" t="str">
        <f>IFERROR(INDEX(참조목록2!$B$129:$B$151,MATCH(1,INDEX(참조목록2!P$129:P$151,,),0)),"")</f>
        <v>자수정</v>
      </c>
      <c r="E332" s="85" t="str">
        <f>IFERROR(INDEX(참조목록2!$B$152:$B$173,MATCH(1,INDEX(참조목록2!P$152:P$173,,),0)),"")</f>
        <v>금침화</v>
      </c>
      <c r="F332" s="97" t="str">
        <f>IFERROR(INDEX(참조목록2!$B$174:$B$198,MATCH(1,INDEX(참조목록2!P$174:P$198,,),0)),"")</f>
        <v>중국비단</v>
      </c>
    </row>
    <row r="333" spans="2:6" x14ac:dyDescent="0.3">
      <c r="B333" s="89" t="s">
        <v>702</v>
      </c>
      <c r="C333" s="85" t="str">
        <f>IFERROR(INDEX(참조목록2!$B$106:$B$128,MATCH(2,INDEX(참조목록2!P$106:P$128,,),0)),"")</f>
        <v>산초 된장</v>
      </c>
      <c r="D333" s="85" t="str">
        <f>IFERROR(INDEX(참조목록2!$B$129:$B$151,MATCH(2,INDEX(참조목록2!P$129:P$151,,),0)),"")</f>
        <v>가지</v>
      </c>
      <c r="E333" s="85" t="str">
        <f>IFERROR(INDEX(참조목록2!$B$152:$B$173,MATCH(2,INDEX(참조목록2!P$152:P$173,,),0)),"")</f>
        <v>동권총</v>
      </c>
      <c r="F333" s="97" t="str">
        <f>IFERROR(INDEX(참조목록2!$B$174:$B$198,MATCH(2,INDEX(참조목록2!P$174:P$198,,),0)),"")</f>
        <v>스타아니스</v>
      </c>
    </row>
    <row r="334" spans="2:6" x14ac:dyDescent="0.3">
      <c r="B334" s="89" t="s">
        <v>703</v>
      </c>
      <c r="C334" s="85" t="str">
        <f>IFERROR(INDEX(참조목록2!$B$106:$B$128,MATCH(3,INDEX(참조목록2!P$106:P$128,,),0)),"")</f>
        <v>산초</v>
      </c>
      <c r="D334" s="85" t="str">
        <f>IFERROR(INDEX(참조목록2!$B$129:$B$151,MATCH(3,INDEX(참조목록2!P$129:P$151,,),0)),"")</f>
        <v>타네가시마 총</v>
      </c>
      <c r="E334" s="85" t="str">
        <f>IFERROR(INDEX(참조목록2!$B$152:$B$173,MATCH(3,INDEX(참조목록2!P$152:P$173,,),0)),"")</f>
        <v>각 세공</v>
      </c>
      <c r="F334" s="97" t="str">
        <f>IFERROR(INDEX(참조목록2!$B$174:$B$198,MATCH(3,INDEX(참조목록2!P$174:P$198,,),0)),"")</f>
        <v>운남 은</v>
      </c>
    </row>
    <row r="335" spans="2:6" x14ac:dyDescent="0.3">
      <c r="B335" s="89" t="s">
        <v>704</v>
      </c>
      <c r="C335" s="85" t="str">
        <f>IFERROR(INDEX(참조목록2!$B$106:$B$128,MATCH(4,INDEX(참조목록2!P$106:P$128,,),0)),"")</f>
        <v>조선 은</v>
      </c>
      <c r="D335" s="85" t="str">
        <f>IFERROR(INDEX(참조목록2!$B$129:$B$151,MATCH(4,INDEX(참조목록2!P$129:P$151,,),0)),"")</f>
        <v>일본화</v>
      </c>
      <c r="E335" s="85" t="str">
        <f>IFERROR(INDEX(참조목록2!$B$152:$B$173,MATCH(4,INDEX(참조목록2!P$152:P$173,,),0)),"")</f>
        <v>북투석</v>
      </c>
      <c r="F335" s="97" t="str">
        <f>IFERROR(INDEX(참조목록2!$B$174:$B$198,MATCH(4,INDEX(참조목록2!P$174:P$198,,),0)),"")</f>
        <v>동충하초</v>
      </c>
    </row>
    <row r="336" spans="2:6" x14ac:dyDescent="0.3">
      <c r="B336" s="89" t="s">
        <v>705</v>
      </c>
      <c r="C336" s="85" t="str">
        <f>IFERROR(INDEX(참조목록2!$B$106:$B$128,MATCH(5,INDEX(참조목록2!P$106:P$128,,),0)),"")</f>
        <v>인삼</v>
      </c>
      <c r="D336" s="85" t="str">
        <f>IFERROR(INDEX(참조목록2!$B$129:$B$151,MATCH(5,INDEX(참조목록2!P$129:P$151,,),0)),"")</f>
        <v xml:space="preserve">사마 은 </v>
      </c>
      <c r="E336" s="85" t="str">
        <f>IFERROR(INDEX(참조목록2!$B$152:$B$173,MATCH(5,INDEX(참조목록2!P$152:P$173,,),0)),"")</f>
        <v>진과스 금</v>
      </c>
      <c r="F336" s="97" t="str">
        <f>IFERROR(INDEX(참조목록2!$B$174:$B$198,MATCH(5,INDEX(참조목록2!P$174:P$198,,),0)),"")</f>
        <v>적동광</v>
      </c>
    </row>
    <row r="337" spans="2:6" x14ac:dyDescent="0.3">
      <c r="B337" s="89" t="s">
        <v>706</v>
      </c>
      <c r="C337" s="85" t="str">
        <f>IFERROR(INDEX(참조목록2!$B$106:$B$128,MATCH(6,INDEX(참조목록2!P$106:P$128,,),0)),"")</f>
        <v>맥반석</v>
      </c>
      <c r="D337" s="85" t="str">
        <f>IFERROR(INDEX(참조목록2!$B$129:$B$151,MATCH(6,INDEX(참조목록2!P$129:P$151,,),0)),"")</f>
        <v>백자광석</v>
      </c>
      <c r="E337" s="85" t="str">
        <f>IFERROR(INDEX(참조목록2!$B$152:$B$173,MATCH(6,INDEX(참조목록2!P$152:P$173,,),0)),"")</f>
        <v>굴조개</v>
      </c>
      <c r="F337" s="97" t="str">
        <f>IFERROR(INDEX(참조목록2!$B$174:$B$198,MATCH(6,INDEX(참조목록2!P$174:P$198,,),0)),"")</f>
        <v>양지백옥</v>
      </c>
    </row>
    <row r="338" spans="2:6" x14ac:dyDescent="0.3">
      <c r="B338" s="89" t="s">
        <v>707</v>
      </c>
      <c r="C338" s="85" t="str">
        <f>IFERROR(INDEX(참조목록2!$B$106:$B$128,MATCH(7,INDEX(참조목록2!P$106:P$128,,),0)),"")</f>
        <v>호안석</v>
      </c>
      <c r="D338" s="85" t="str">
        <f>IFERROR(INDEX(참조목록2!$B$129:$B$151,MATCH(7,INDEX(참조목록2!P$129:P$151,,),0)),"")</f>
        <v>붓꽃</v>
      </c>
      <c r="E338" s="85" t="str">
        <f>IFERROR(INDEX(참조목록2!$B$152:$B$173,MATCH(7,INDEX(참조목록2!P$152:P$173,,),0)),"")</f>
        <v>해당화</v>
      </c>
      <c r="F338" s="97" t="str">
        <f>IFERROR(INDEX(참조목록2!$B$174:$B$198,MATCH(7,INDEX(참조목록2!P$174:P$198,,),0)),"")</f>
        <v>중국 서화</v>
      </c>
    </row>
    <row r="339" spans="2:6" x14ac:dyDescent="0.3">
      <c r="B339" s="89" t="s">
        <v>708</v>
      </c>
      <c r="C339" s="85" t="str">
        <f>IFERROR(INDEX(참조목록2!$B$106:$B$128,MATCH(8,INDEX(참조목록2!P$106:P$128,,),0)),"")</f>
        <v>조선 서적</v>
      </c>
      <c r="D339" s="85" t="str">
        <f>IFERROR(INDEX(참조목록2!$B$129:$B$151,MATCH(8,INDEX(참조목록2!P$129:P$151,,),0)),"")</f>
        <v>서진 직물</v>
      </c>
      <c r="E339" s="85" t="str">
        <f>IFERROR(INDEX(참조목록2!$B$152:$B$173,MATCH(8,INDEX(참조목록2!P$152:P$173,,),0)),"")</f>
        <v>등 세공</v>
      </c>
      <c r="F339" s="97" t="str">
        <f>IFERROR(INDEX(참조목록2!$B$174:$B$198,MATCH(8,INDEX(참조목록2!P$174:P$198,,),0)),"")</f>
        <v>중국 서적</v>
      </c>
    </row>
    <row r="340" spans="2:6" x14ac:dyDescent="0.3">
      <c r="B340" s="89" t="s">
        <v>709</v>
      </c>
      <c r="C340" s="85" t="str">
        <f>IFERROR(INDEX(참조목록2!$B$106:$B$128,MATCH(9,INDEX(참조목록2!P$106:P$128,,),0)),"")</f>
        <v>호피</v>
      </c>
      <c r="D340" s="85" t="str">
        <f>IFERROR(INDEX(참조목록2!$B$129:$B$151,MATCH(9,INDEX(참조목록2!P$129:P$151,,),0)),"")</f>
        <v>칠기</v>
      </c>
      <c r="E340" s="85" t="str">
        <f>IFERROR(INDEX(참조목록2!$B$152:$B$173,MATCH(9,INDEX(참조목록2!P$152:P$173,,),0)),"")</f>
        <v>대만 사파이어</v>
      </c>
      <c r="F340" s="97" t="str">
        <f>IFERROR(INDEX(참조목록2!$B$174:$B$198,MATCH(9,INDEX(참조목록2!P$174:P$198,,),0)),"")</f>
        <v>단안총</v>
      </c>
    </row>
    <row r="341" spans="2:6" ht="17.25" thickBot="1" x14ac:dyDescent="0.35">
      <c r="B341" s="91" t="s">
        <v>710</v>
      </c>
      <c r="C341" s="98" t="str">
        <f>IFERROR(INDEX(참조목록2!$B$106:$B$128,MATCH(10,INDEX(참조목록2!P$106:P$128,,),0)),"")</f>
        <v>진달래</v>
      </c>
      <c r="D341" s="98" t="str">
        <f>IFERROR(INDEX(참조목록2!$B$129:$B$151,MATCH(10,INDEX(참조목록2!P$129:P$151,,),0)),"")</f>
        <v>일본 서적</v>
      </c>
      <c r="E341" s="98" t="str">
        <f>IFERROR(INDEX(참조목록2!$B$152:$B$173,MATCH(10,INDEX(참조목록2!P$152:P$173,,),0)),"")</f>
        <v>사슴 가죽</v>
      </c>
      <c r="F341" s="99" t="str">
        <f>IFERROR(INDEX(참조목록2!$B$174:$B$198,MATCH(10,INDEX(참조목록2!P$174:P$198,,),0)),"")</f>
        <v>파초</v>
      </c>
    </row>
    <row r="342" spans="2:6" x14ac:dyDescent="0.3">
      <c r="B342" s="102" t="s">
        <v>711</v>
      </c>
      <c r="C342" s="85" t="str">
        <f>IFERROR(INDEX(참조목록2!$B$106:$B$128,MATCH(1,INDEX(참조목록2!Q$106:Q$128,,),0)),"")</f>
        <v>백년초</v>
      </c>
      <c r="D342" s="85" t="str">
        <f>IFERROR(INDEX(참조목록2!$B$129:$B$151,MATCH(1,INDEX(참조목록2!Q$129:Q$151,,),0)),"")</f>
        <v xml:space="preserve">사마 은 </v>
      </c>
      <c r="E342" s="85" t="str">
        <f>IFERROR(INDEX(참조목록2!$B$152:$B$173,MATCH(1,INDEX(참조목록2!Q$152:Q$173,,),0)),"")</f>
        <v>대만 사파이어</v>
      </c>
      <c r="F342" s="97" t="str">
        <f>IFERROR(INDEX(참조목록2!$B$174:$B$198,MATCH(1,INDEX(참조목록2!Q$174:Q$198,,),0)),"")</f>
        <v>중국비단</v>
      </c>
    </row>
    <row r="343" spans="2:6" x14ac:dyDescent="0.3">
      <c r="B343" s="89" t="s">
        <v>712</v>
      </c>
      <c r="C343" s="85" t="str">
        <f>IFERROR(INDEX(참조목록2!$B$106:$B$128,MATCH(2,INDEX(참조목록2!Q$106:Q$128,,),0)),"")</f>
        <v>복분자</v>
      </c>
      <c r="D343" s="85" t="str">
        <f>IFERROR(INDEX(참조목록2!$B$129:$B$151,MATCH(2,INDEX(참조목록2!Q$129:Q$151,,),0)),"")</f>
        <v>붓꽃</v>
      </c>
      <c r="E343" s="85" t="str">
        <f>IFERROR(INDEX(참조목록2!$B$152:$B$173,MATCH(2,INDEX(참조목록2!Q$152:Q$173,,),0)),"")</f>
        <v>홍두</v>
      </c>
      <c r="F343" s="97" t="str">
        <f>IFERROR(INDEX(참조목록2!$B$174:$B$198,MATCH(2,INDEX(참조목록2!Q$174:Q$198,,),0)),"")</f>
        <v>양지백옥</v>
      </c>
    </row>
    <row r="344" spans="2:6" x14ac:dyDescent="0.3">
      <c r="B344" s="89" t="s">
        <v>713</v>
      </c>
      <c r="C344" s="85" t="str">
        <f>IFERROR(INDEX(참조목록2!$B$106:$B$128,MATCH(3,INDEX(참조목록2!Q$106:Q$128,,),0)),"")</f>
        <v>호피</v>
      </c>
      <c r="D344" s="85" t="str">
        <f>IFERROR(INDEX(참조목록2!$B$129:$B$151,MATCH(3,INDEX(참조목록2!Q$129:Q$151,,),0)),"")</f>
        <v>화지</v>
      </c>
      <c r="E344" s="85" t="str">
        <f>IFERROR(INDEX(참조목록2!$B$152:$B$173,MATCH(3,INDEX(참조목록2!Q$152:Q$173,,),0)),"")</f>
        <v>북투석</v>
      </c>
      <c r="F344" s="97" t="str">
        <f>IFERROR(INDEX(참조목록2!$B$174:$B$198,MATCH(3,INDEX(참조목록2!Q$174:Q$198,,),0)),"")</f>
        <v>운남 은</v>
      </c>
    </row>
    <row r="345" spans="2:6" x14ac:dyDescent="0.3">
      <c r="B345" s="89" t="s">
        <v>714</v>
      </c>
      <c r="C345" s="85" t="str">
        <f>IFERROR(INDEX(참조목록2!$B$106:$B$128,MATCH(4,INDEX(참조목록2!Q$106:Q$128,,),0)),"")</f>
        <v>호안석</v>
      </c>
      <c r="D345" s="85" t="str">
        <f>IFERROR(INDEX(참조목록2!$B$129:$B$151,MATCH(4,INDEX(참조목록2!Q$129:Q$151,,),0)),"")</f>
        <v>자수정</v>
      </c>
      <c r="E345" s="85" t="str">
        <f>IFERROR(INDEX(참조목록2!$B$152:$B$173,MATCH(4,INDEX(참조목록2!Q$152:Q$173,,),0)),"")</f>
        <v>진과스 금</v>
      </c>
      <c r="F345" s="97" t="str">
        <f>IFERROR(INDEX(참조목록2!$B$174:$B$198,MATCH(4,INDEX(참조목록2!Q$174:Q$198,,),0)),"")</f>
        <v>동충하초</v>
      </c>
    </row>
    <row r="346" spans="2:6" x14ac:dyDescent="0.3">
      <c r="B346" s="89" t="s">
        <v>715</v>
      </c>
      <c r="C346" s="85" t="str">
        <f>IFERROR(INDEX(참조목록2!$B$106:$B$128,MATCH(5,INDEX(참조목록2!Q$106:Q$128,,),0)),"")</f>
        <v>조선 은</v>
      </c>
      <c r="D346" s="85" t="str">
        <f>IFERROR(INDEX(참조목록2!$B$129:$B$151,MATCH(5,INDEX(참조목록2!Q$129:Q$151,,),0)),"")</f>
        <v>일본화</v>
      </c>
      <c r="E346" s="85" t="str">
        <f>IFERROR(INDEX(참조목록2!$B$152:$B$173,MATCH(5,INDEX(참조목록2!Q$152:Q$173,,),0)),"")</f>
        <v>굴조개</v>
      </c>
      <c r="F346" s="97" t="str">
        <f>IFERROR(INDEX(참조목록2!$B$174:$B$198,MATCH(5,INDEX(참조목록2!Q$174:Q$198,,),0)),"")</f>
        <v>적동광</v>
      </c>
    </row>
    <row r="347" spans="2:6" x14ac:dyDescent="0.3">
      <c r="B347" s="89" t="s">
        <v>716</v>
      </c>
      <c r="C347" s="85" t="str">
        <f>IFERROR(INDEX(참조목록2!$B$106:$B$128,MATCH(6,INDEX(참조목록2!Q$106:Q$128,,),0)),"")</f>
        <v>인삼</v>
      </c>
      <c r="D347" s="85" t="str">
        <f>IFERROR(INDEX(참조목록2!$B$129:$B$151,MATCH(6,INDEX(참조목록2!Q$129:Q$151,,),0)),"")</f>
        <v>서진 직물</v>
      </c>
      <c r="E347" s="85" t="str">
        <f>IFERROR(INDEX(참조목록2!$B$152:$B$173,MATCH(6,INDEX(참조목록2!Q$152:Q$173,,),0)),"")</f>
        <v>해당화</v>
      </c>
      <c r="F347" s="97" t="str">
        <f>IFERROR(INDEX(참조목록2!$B$174:$B$198,MATCH(6,INDEX(참조목록2!Q$174:Q$198,,),0)),"")</f>
        <v>중국 서화</v>
      </c>
    </row>
    <row r="348" spans="2:6" x14ac:dyDescent="0.3">
      <c r="B348" s="89" t="s">
        <v>717</v>
      </c>
      <c r="C348" s="85" t="str">
        <f>IFERROR(INDEX(참조목록2!$B$106:$B$128,MATCH(7,INDEX(참조목록2!Q$106:Q$128,,),0)),"")</f>
        <v>맥반석</v>
      </c>
      <c r="D348" s="85" t="str">
        <f>IFERROR(INDEX(참조목록2!$B$129:$B$151,MATCH(7,INDEX(참조목록2!Q$129:Q$151,,),0)),"")</f>
        <v>일본도</v>
      </c>
      <c r="E348" s="85" t="str">
        <f>IFERROR(INDEX(참조목록2!$B$152:$B$173,MATCH(7,INDEX(참조목록2!Q$152:Q$173,,),0)),"")</f>
        <v>등 세공</v>
      </c>
      <c r="F348" s="97" t="str">
        <f>IFERROR(INDEX(참조목록2!$B$174:$B$198,MATCH(7,INDEX(참조목록2!Q$174:Q$198,,),0)),"")</f>
        <v>중국 서적</v>
      </c>
    </row>
    <row r="349" spans="2:6" x14ac:dyDescent="0.3">
      <c r="B349" s="89" t="s">
        <v>718</v>
      </c>
      <c r="C349" s="85" t="str">
        <f>IFERROR(INDEX(참조목록2!$B$106:$B$128,MATCH(8,INDEX(참조목록2!Q$106:Q$128,,),0)),"")</f>
        <v>조선 서적</v>
      </c>
      <c r="D349" s="85" t="str">
        <f>IFERROR(INDEX(참조목록2!$B$129:$B$151,MATCH(8,INDEX(참조목록2!Q$129:Q$151,,),0)),"")</f>
        <v>유자</v>
      </c>
      <c r="E349" s="85" t="str">
        <f>IFERROR(INDEX(참조목록2!$B$152:$B$173,MATCH(8,INDEX(참조목록2!Q$152:Q$173,,),0)),"")</f>
        <v>사슴 가죽</v>
      </c>
      <c r="F349" s="97" t="str">
        <f>IFERROR(INDEX(참조목록2!$B$174:$B$198,MATCH(8,INDEX(참조목록2!Q$174:Q$198,,),0)),"")</f>
        <v>단안총</v>
      </c>
    </row>
    <row r="350" spans="2:6" x14ac:dyDescent="0.3">
      <c r="B350" s="89" t="s">
        <v>719</v>
      </c>
      <c r="C350" s="85" t="str">
        <f>IFERROR(INDEX(참조목록2!$B$106:$B$128,MATCH(9,INDEX(참조목록2!Q$106:Q$128,,),0)),"")</f>
        <v>진달래</v>
      </c>
      <c r="D350" s="85" t="str">
        <f>IFERROR(INDEX(참조목록2!$B$129:$B$151,MATCH(9,INDEX(참조목록2!Q$129:Q$151,,),0)),"")</f>
        <v>칠기</v>
      </c>
      <c r="E350" s="85" t="str">
        <f>IFERROR(INDEX(참조목록2!$B$152:$B$173,MATCH(9,INDEX(참조목록2!Q$152:Q$173,,),0)),"")</f>
        <v>사다장</v>
      </c>
      <c r="F350" s="97" t="str">
        <f>IFERROR(INDEX(참조목록2!$B$174:$B$198,MATCH(9,INDEX(참조목록2!Q$174:Q$198,,),0)),"")</f>
        <v>파초</v>
      </c>
    </row>
    <row r="351" spans="2:6" ht="17.25" thickBot="1" x14ac:dyDescent="0.35">
      <c r="B351" s="91" t="s">
        <v>720</v>
      </c>
      <c r="C351" s="98" t="str">
        <f>IFERROR(INDEX(참조목록2!$B$106:$B$128,MATCH(10,INDEX(참조목록2!Q$106:Q$128,,),0)),"")</f>
        <v>자근</v>
      </c>
      <c r="D351" s="98" t="str">
        <f>IFERROR(INDEX(참조목록2!$B$129:$B$151,MATCH(10,INDEX(참조목록2!Q$129:Q$151,,),0)),"")</f>
        <v>간장</v>
      </c>
      <c r="E351" s="98" t="str">
        <f>IFERROR(INDEX(참조목록2!$B$152:$B$173,MATCH(10,INDEX(참조목록2!Q$152:Q$173,,),0)),"")</f>
        <v>쇼로우</v>
      </c>
      <c r="F351" s="99" t="str">
        <f>IFERROR(INDEX(참조목록2!$B$174:$B$198,MATCH(10,INDEX(참조목록2!Q$174:Q$198,,),0)),"")</f>
        <v>금목서</v>
      </c>
    </row>
    <row r="352" spans="2:6" x14ac:dyDescent="0.3">
      <c r="B352" s="102" t="s">
        <v>721</v>
      </c>
      <c r="C352" s="85" t="str">
        <f>IFERROR(INDEX(참조목록2!$B$106:$B$128,MATCH(1,INDEX(참조목록2!R$106:R$128,,),0)),"")</f>
        <v>진달래</v>
      </c>
      <c r="D352" s="85" t="str">
        <f>IFERROR(INDEX(참조목록2!$B$129:$B$151,MATCH(1,INDEX(참조목록2!R$129:R$151,,),0)),"")</f>
        <v>치자나무</v>
      </c>
      <c r="E352" s="85" t="str">
        <f>IFERROR(INDEX(참조목록2!$B$152:$B$173,MATCH(1,INDEX(참조목록2!R$152:R$173,,),0)),"")</f>
        <v>굴조개</v>
      </c>
      <c r="F352" s="97" t="str">
        <f>IFERROR(INDEX(참조목록2!$B$174:$B$198,MATCH(1,INDEX(참조목록2!R$174:R$198,,),0)),"")</f>
        <v>라한과</v>
      </c>
    </row>
    <row r="353" spans="2:6" x14ac:dyDescent="0.3">
      <c r="B353" s="89" t="s">
        <v>722</v>
      </c>
      <c r="C353" s="85" t="str">
        <f>IFERROR(INDEX(참조목록2!$B$106:$B$128,MATCH(2,INDEX(참조목록2!R$106:R$128,,),0)),"")</f>
        <v>자근</v>
      </c>
      <c r="D353" s="85" t="str">
        <f>IFERROR(INDEX(참조목록2!$B$129:$B$151,MATCH(2,INDEX(참조목록2!R$129:R$151,,),0)),"")</f>
        <v>모시</v>
      </c>
      <c r="E353" s="85" t="str">
        <f>IFERROR(INDEX(참조목록2!$B$152:$B$173,MATCH(2,INDEX(참조목록2!R$152:R$173,,),0)),"")</f>
        <v>쇼로우</v>
      </c>
      <c r="F353" s="97" t="str">
        <f>IFERROR(INDEX(참조목록2!$B$174:$B$198,MATCH(2,INDEX(참조목록2!R$174:R$198,,),0)),"")</f>
        <v>고묵</v>
      </c>
    </row>
    <row r="354" spans="2:6" x14ac:dyDescent="0.3">
      <c r="B354" s="89" t="s">
        <v>723</v>
      </c>
      <c r="C354" s="85" t="str">
        <f>IFERROR(INDEX(참조목록2!$B$106:$B$128,MATCH(3,INDEX(참조목록2!R$106:R$128,,),0)),"")</f>
        <v>나전칠기</v>
      </c>
      <c r="D354" s="85" t="str">
        <f>IFERROR(INDEX(참조목록2!$B$129:$B$151,MATCH(3,INDEX(참조목록2!R$129:R$151,,),0)),"")</f>
        <v>자수정</v>
      </c>
      <c r="E354" s="85" t="str">
        <f>IFERROR(INDEX(참조목록2!$B$152:$B$173,MATCH(3,INDEX(참조목록2!R$152:R$173,,),0)),"")</f>
        <v>진과스 금</v>
      </c>
      <c r="F354" s="97" t="str">
        <f>IFERROR(INDEX(참조목록2!$B$174:$B$198,MATCH(3,INDEX(참조목록2!R$174:R$198,,),0)),"")</f>
        <v>중국 서적</v>
      </c>
    </row>
    <row r="355" spans="2:6" x14ac:dyDescent="0.3">
      <c r="B355" s="89" t="s">
        <v>724</v>
      </c>
      <c r="C355" s="85" t="str">
        <f>IFERROR(INDEX(참조목록2!$B$106:$B$128,MATCH(4,INDEX(참조목록2!R$106:R$128,,),0)),"")</f>
        <v>투척 폭탄</v>
      </c>
      <c r="D355" s="85" t="str">
        <f>IFERROR(INDEX(참조목록2!$B$129:$B$151,MATCH(4,INDEX(참조목록2!R$129:R$151,,),0)),"")</f>
        <v>백자광석</v>
      </c>
      <c r="E355" s="85" t="str">
        <f>IFERROR(INDEX(참조목록2!$B$152:$B$173,MATCH(4,INDEX(참조목록2!R$152:R$173,,),0)),"")</f>
        <v>대만 사파이어</v>
      </c>
      <c r="F355" s="97" t="str">
        <f>IFERROR(INDEX(참조목록2!$B$174:$B$198,MATCH(4,INDEX(참조목록2!R$174:R$198,,),0)),"")</f>
        <v>중국 서화</v>
      </c>
    </row>
    <row r="356" spans="2:6" x14ac:dyDescent="0.3">
      <c r="B356" s="89" t="s">
        <v>725</v>
      </c>
      <c r="C356" s="85" t="str">
        <f>IFERROR(INDEX(참조목록2!$B$106:$B$128,MATCH(5,INDEX(참조목록2!R$106:R$128,,),0)),"")</f>
        <v>대도</v>
      </c>
      <c r="D356" s="85" t="str">
        <f>IFERROR(INDEX(참조목록2!$B$129:$B$151,MATCH(5,INDEX(참조목록2!R$129:R$151,,),0)),"")</f>
        <v>붓꽃</v>
      </c>
      <c r="E356" s="85" t="str">
        <f>IFERROR(INDEX(참조목록2!$B$152:$B$173,MATCH(5,INDEX(참조목록2!R$152:R$173,,),0)),"")</f>
        <v>해당화</v>
      </c>
      <c r="F356" s="97" t="str">
        <f>IFERROR(INDEX(참조목록2!$B$174:$B$198,MATCH(5,INDEX(참조목록2!R$174:R$198,,),0)),"")</f>
        <v>양지백옥</v>
      </c>
    </row>
    <row r="357" spans="2:6" x14ac:dyDescent="0.3">
      <c r="B357" s="89" t="s">
        <v>726</v>
      </c>
      <c r="C357" s="85" t="str">
        <f>IFERROR(INDEX(참조목록2!$B$106:$B$128,MATCH(6,INDEX(참조목록2!R$106:R$128,,),0)),"")</f>
        <v>맥반석</v>
      </c>
      <c r="D357" s="85" t="str">
        <f>IFERROR(INDEX(참조목록2!$B$129:$B$151,MATCH(6,INDEX(참조목록2!R$129:R$151,,),0)),"")</f>
        <v>일본화</v>
      </c>
      <c r="E357" s="85" t="str">
        <f>IFERROR(INDEX(참조목록2!$B$152:$B$173,MATCH(6,INDEX(참조목록2!R$152:R$173,,),0)),"")</f>
        <v>사슴 가죽</v>
      </c>
      <c r="F357" s="97" t="str">
        <f>IFERROR(INDEX(참조목록2!$B$174:$B$198,MATCH(6,INDEX(참조목록2!R$174:R$198,,),0)),"")</f>
        <v>동충하초</v>
      </c>
    </row>
    <row r="358" spans="2:6" x14ac:dyDescent="0.3">
      <c r="B358" s="89" t="s">
        <v>727</v>
      </c>
      <c r="C358" s="85" t="str">
        <f>IFERROR(INDEX(참조목록2!$B$106:$B$128,MATCH(7,INDEX(참조목록2!R$106:R$128,,),0)),"")</f>
        <v>고려청자</v>
      </c>
      <c r="D358" s="85" t="str">
        <f>IFERROR(INDEX(참조목록2!$B$129:$B$151,MATCH(7,INDEX(참조목록2!R$129:R$151,,),0)),"")</f>
        <v>일본 서적</v>
      </c>
      <c r="E358" s="85" t="str">
        <f>IFERROR(INDEX(참조목록2!$B$152:$B$173,MATCH(7,INDEX(참조목록2!R$152:R$173,,),0)),"")</f>
        <v>등 세공</v>
      </c>
      <c r="F358" s="97" t="str">
        <f>IFERROR(INDEX(참조목록2!$B$174:$B$198,MATCH(7,INDEX(참조목록2!R$174:R$198,,),0)),"")</f>
        <v>단안총</v>
      </c>
    </row>
    <row r="359" spans="2:6" x14ac:dyDescent="0.3">
      <c r="B359" s="89" t="s">
        <v>728</v>
      </c>
      <c r="C359" s="85" t="str">
        <f>IFERROR(INDEX(참조목록2!$B$106:$B$128,MATCH(8,INDEX(참조목록2!R$106:R$128,,),0)),"")</f>
        <v>조선 은</v>
      </c>
      <c r="D359" s="85" t="str">
        <f>IFERROR(INDEX(참조목록2!$B$129:$B$151,MATCH(8,INDEX(참조목록2!R$129:R$151,,),0)),"")</f>
        <v>칠기</v>
      </c>
      <c r="E359" s="85" t="str">
        <f>IFERROR(INDEX(참조목록2!$B$152:$B$173,MATCH(8,INDEX(참조목록2!R$152:R$173,,),0)),"")</f>
        <v>마직물</v>
      </c>
      <c r="F359" s="97" t="str">
        <f>IFERROR(INDEX(참조목록2!$B$174:$B$198,MATCH(8,INDEX(참조목록2!R$174:R$198,,),0)),"")</f>
        <v>송백자</v>
      </c>
    </row>
    <row r="360" spans="2:6" x14ac:dyDescent="0.3">
      <c r="B360" s="89" t="s">
        <v>729</v>
      </c>
      <c r="C360" s="85" t="str">
        <f>IFERROR(INDEX(참조목록2!$B$106:$B$128,MATCH(9,INDEX(참조목록2!R$106:R$128,,),0)),"")</f>
        <v>조선 서적</v>
      </c>
      <c r="D360" s="85" t="str">
        <f>IFERROR(INDEX(참조목록2!$B$129:$B$151,MATCH(9,INDEX(참조목록2!R$129:R$151,,),0)),"")</f>
        <v>서진 직물</v>
      </c>
      <c r="E360" s="85" t="str">
        <f>IFERROR(INDEX(참조목록2!$B$152:$B$173,MATCH(9,INDEX(참조목록2!R$152:R$173,,),0)),"")</f>
        <v>사다장</v>
      </c>
      <c r="F360" s="97" t="str">
        <f>IFERROR(INDEX(참조목록2!$B$174:$B$198,MATCH(9,INDEX(참조목록2!R$174:R$198,,),0)),"")</f>
        <v>청룡도</v>
      </c>
    </row>
    <row r="361" spans="2:6" ht="17.25" thickBot="1" x14ac:dyDescent="0.35">
      <c r="B361" s="91" t="s">
        <v>730</v>
      </c>
      <c r="C361" s="98" t="str">
        <f>IFERROR(INDEX(참조목록2!$B$106:$B$128,MATCH(10,INDEX(참조목록2!R$106:R$128,,),0)),"")</f>
        <v>호피</v>
      </c>
      <c r="D361" s="98" t="str">
        <f>IFERROR(INDEX(참조목록2!$B$129:$B$151,MATCH(10,INDEX(참조목록2!R$129:R$151,,),0)),"")</f>
        <v>타네가시마 총</v>
      </c>
      <c r="E361" s="98" t="str">
        <f>IFERROR(INDEX(참조목록2!$B$152:$B$173,MATCH(10,INDEX(참조목록2!R$152:R$173,,),0)),"")</f>
        <v>대만 목각</v>
      </c>
      <c r="F361" s="99" t="str">
        <f>IFERROR(INDEX(참조목록2!$B$174:$B$198,MATCH(10,INDEX(참조목록2!R$174:R$198,,),0)),"")</f>
        <v>적동광</v>
      </c>
    </row>
    <row r="362" spans="2:6" x14ac:dyDescent="0.3">
      <c r="B362" s="102" t="s">
        <v>731</v>
      </c>
      <c r="C362" s="85" t="str">
        <f>IFERROR(INDEX(참조목록2!$B$106:$B$128,MATCH(1,INDEX(참조목록2!S$106:S$128,,),0)),"")</f>
        <v>조선 서적</v>
      </c>
      <c r="D362" s="85" t="str">
        <f>IFERROR(INDEX(참조목록2!$B$129:$B$151,MATCH(1,INDEX(참조목록2!S$129:S$151,,),0)),"")</f>
        <v>초롱</v>
      </c>
      <c r="E362" s="85" t="str">
        <f>IFERROR(INDEX(참조목록2!$B$152:$B$173,MATCH(1,INDEX(참조목록2!S$152:S$173,,),0)),"")</f>
        <v>마직물</v>
      </c>
      <c r="F362" s="97" t="str">
        <f>IFERROR(INDEX(참조목록2!$B$174:$B$198,MATCH(1,INDEX(참조목록2!S$174:S$198,,),0)),"")</f>
        <v>두반장</v>
      </c>
    </row>
    <row r="363" spans="2:6" x14ac:dyDescent="0.3">
      <c r="B363" s="89" t="s">
        <v>732</v>
      </c>
      <c r="C363" s="85" t="str">
        <f>IFERROR(INDEX(참조목록2!$B$106:$B$128,MATCH(2,INDEX(참조목록2!S$106:S$128,,),0)),"")</f>
        <v>인삼</v>
      </c>
      <c r="D363" s="85" t="str">
        <f>IFERROR(INDEX(참조목록2!$B$129:$B$151,MATCH(2,INDEX(참조목록2!S$129:S$151,,),0)),"")</f>
        <v>일본 서적</v>
      </c>
      <c r="E363" s="85" t="str">
        <f>IFERROR(INDEX(참조목록2!$B$152:$B$173,MATCH(2,INDEX(참조목록2!S$152:S$173,,),0)),"")</f>
        <v>사다장</v>
      </c>
      <c r="F363" s="97" t="str">
        <f>IFERROR(INDEX(참조목록2!$B$174:$B$198,MATCH(2,INDEX(참조목록2!S$174:S$198,,),0)),"")</f>
        <v>소홍주</v>
      </c>
    </row>
    <row r="364" spans="2:6" x14ac:dyDescent="0.3">
      <c r="B364" s="89" t="s">
        <v>733</v>
      </c>
      <c r="C364" s="85" t="str">
        <f>IFERROR(INDEX(참조목록2!$B$106:$B$128,MATCH(3,INDEX(참조목록2!S$106:S$128,,),0)),"")</f>
        <v>호안석</v>
      </c>
      <c r="D364" s="85" t="str">
        <f>IFERROR(INDEX(참조목록2!$B$129:$B$151,MATCH(3,INDEX(참조목록2!S$129:S$151,,),0)),"")</f>
        <v>간장</v>
      </c>
      <c r="E364" s="85" t="str">
        <f>IFERROR(INDEX(참조목록2!$B$152:$B$173,MATCH(3,INDEX(참조목록2!S$152:S$173,,),0)),"")</f>
        <v>숭어알 젓갈</v>
      </c>
      <c r="F364" s="97" t="str">
        <f>IFERROR(INDEX(참조목록2!$B$174:$B$198,MATCH(3,INDEX(참조목록2!S$174:S$198,,),0)),"")</f>
        <v>중국 서화</v>
      </c>
    </row>
    <row r="365" spans="2:6" x14ac:dyDescent="0.3">
      <c r="B365" s="89" t="s">
        <v>734</v>
      </c>
      <c r="C365" s="85" t="str">
        <f>IFERROR(INDEX(참조목록2!$B$106:$B$128,MATCH(4,INDEX(참조목록2!S$106:S$128,,),0)),"")</f>
        <v>맥반석</v>
      </c>
      <c r="D365" s="85" t="str">
        <f>IFERROR(INDEX(참조목록2!$B$129:$B$151,MATCH(4,INDEX(참조목록2!S$129:S$151,,),0)),"")</f>
        <v>청주</v>
      </c>
      <c r="E365" s="85" t="str">
        <f>IFERROR(INDEX(참조목록2!$B$152:$B$173,MATCH(4,INDEX(참조목록2!S$152:S$173,,),0)),"")</f>
        <v>해당화</v>
      </c>
      <c r="F365" s="97" t="str">
        <f>IFERROR(INDEX(참조목록2!$B$174:$B$198,MATCH(4,INDEX(참조목록2!S$174:S$198,,),0)),"")</f>
        <v>단안총</v>
      </c>
    </row>
    <row r="366" spans="2:6" x14ac:dyDescent="0.3">
      <c r="B366" s="89" t="s">
        <v>735</v>
      </c>
      <c r="C366" s="85" t="str">
        <f>IFERROR(INDEX(참조목록2!$B$106:$B$128,MATCH(5,INDEX(참조목록2!S$106:S$128,,),0)),"")</f>
        <v>명주</v>
      </c>
      <c r="D366" s="85" t="str">
        <f>IFERROR(INDEX(참조목록2!$B$129:$B$151,MATCH(5,INDEX(참조목록2!S$129:S$151,,),0)),"")</f>
        <v xml:space="preserve">사마 은 </v>
      </c>
      <c r="E366" s="85" t="str">
        <f>IFERROR(INDEX(참조목록2!$B$152:$B$173,MATCH(5,INDEX(참조목록2!S$152:S$173,,),0)),"")</f>
        <v>사슴 가죽</v>
      </c>
      <c r="F366" s="97" t="str">
        <f>IFERROR(INDEX(참조목록2!$B$174:$B$198,MATCH(5,INDEX(참조목록2!S$174:S$198,,),0)),"")</f>
        <v>송백자</v>
      </c>
    </row>
    <row r="367" spans="2:6" x14ac:dyDescent="0.3">
      <c r="B367" s="89" t="s">
        <v>736</v>
      </c>
      <c r="C367" s="85" t="str">
        <f>IFERROR(INDEX(참조목록2!$B$106:$B$128,MATCH(6,INDEX(참조목록2!S$106:S$128,,),0)),"")</f>
        <v>조선 은</v>
      </c>
      <c r="D367" s="85" t="str">
        <f>IFERROR(INDEX(참조목록2!$B$129:$B$151,MATCH(6,INDEX(참조목록2!S$129:S$151,,),0)),"")</f>
        <v>화지</v>
      </c>
      <c r="E367" s="85" t="str">
        <f>IFERROR(INDEX(참조목록2!$B$152:$B$173,MATCH(6,INDEX(참조목록2!S$152:S$173,,),0)),"")</f>
        <v>등 세공</v>
      </c>
      <c r="F367" s="97" t="str">
        <f>IFERROR(INDEX(참조목록2!$B$174:$B$198,MATCH(6,INDEX(참조목록2!S$174:S$198,,),0)),"")</f>
        <v>청룡도</v>
      </c>
    </row>
    <row r="368" spans="2:6" x14ac:dyDescent="0.3">
      <c r="B368" s="89" t="s">
        <v>737</v>
      </c>
      <c r="C368" s="85" t="str">
        <f>IFERROR(INDEX(참조목록2!$B$106:$B$128,MATCH(7,INDEX(참조목록2!S$106:S$128,,),0)),"")</f>
        <v>호피</v>
      </c>
      <c r="D368" s="85" t="str">
        <f>IFERROR(INDEX(참조목록2!$B$129:$B$151,MATCH(7,INDEX(참조목록2!S$129:S$151,,),0)),"")</f>
        <v>모시</v>
      </c>
      <c r="E368" s="85" t="str">
        <f>IFERROR(INDEX(참조목록2!$B$152:$B$173,MATCH(7,INDEX(참조목록2!S$152:S$173,,),0)),"")</f>
        <v>대만 미주</v>
      </c>
      <c r="F368" s="97" t="str">
        <f>IFERROR(INDEX(참조목록2!$B$174:$B$198,MATCH(7,INDEX(참조목록2!S$174:S$198,,),0)),"")</f>
        <v>양지백옥</v>
      </c>
    </row>
    <row r="369" spans="2:6" x14ac:dyDescent="0.3">
      <c r="B369" s="89" t="s">
        <v>738</v>
      </c>
      <c r="C369" s="85" t="str">
        <f>IFERROR(INDEX(참조목록2!$B$106:$B$128,MATCH(8,INDEX(참조목록2!S$106:S$128,,),0)),"")</f>
        <v>진달래</v>
      </c>
      <c r="D369" s="85" t="str">
        <f>IFERROR(INDEX(참조목록2!$B$129:$B$151,MATCH(8,INDEX(참조목록2!S$129:S$151,,),0)),"")</f>
        <v>자수정</v>
      </c>
      <c r="E369" s="85" t="str">
        <f>IFERROR(INDEX(참조목록2!$B$152:$B$173,MATCH(8,INDEX(참조목록2!S$152:S$173,,),0)),"")</f>
        <v>쇼로우</v>
      </c>
      <c r="F369" s="97" t="str">
        <f>IFERROR(INDEX(참조목록2!$B$174:$B$198,MATCH(8,INDEX(참조목록2!S$174:S$198,,),0)),"")</f>
        <v>동충하초</v>
      </c>
    </row>
    <row r="370" spans="2:6" x14ac:dyDescent="0.3">
      <c r="B370" s="89" t="s">
        <v>739</v>
      </c>
      <c r="C370" s="85" t="str">
        <f>IFERROR(INDEX(참조목록2!$B$106:$B$128,MATCH(9,INDEX(참조목록2!S$106:S$128,,),0)),"")</f>
        <v>자근</v>
      </c>
      <c r="D370" s="85" t="str">
        <f>IFERROR(INDEX(참조목록2!$B$129:$B$151,MATCH(9,INDEX(참조목록2!S$129:S$151,,),0)),"")</f>
        <v>소바</v>
      </c>
      <c r="E370" s="85" t="str">
        <f>IFERROR(INDEX(참조목록2!$B$152:$B$173,MATCH(9,INDEX(참조목록2!S$152:S$173,,),0)),"")</f>
        <v>굴조개</v>
      </c>
      <c r="F370" s="97" t="str">
        <f>IFERROR(INDEX(참조목록2!$B$174:$B$198,MATCH(9,INDEX(참조목록2!S$174:S$198,,),0)),"")</f>
        <v>중국차</v>
      </c>
    </row>
    <row r="371" spans="2:6" ht="17.25" thickBot="1" x14ac:dyDescent="0.35">
      <c r="B371" s="91" t="s">
        <v>740</v>
      </c>
      <c r="C371" s="98" t="str">
        <f>IFERROR(INDEX(참조목록2!$B$106:$B$128,MATCH(10,INDEX(참조목록2!S$106:S$128,,),0)),"")</f>
        <v>안동소주</v>
      </c>
      <c r="D371" s="98" t="str">
        <f>IFERROR(INDEX(참조목록2!$B$129:$B$151,MATCH(10,INDEX(참조목록2!S$129:S$151,,),0)),"")</f>
        <v>가지</v>
      </c>
      <c r="E371" s="98" t="str">
        <f>IFERROR(INDEX(참조목록2!$B$152:$B$173,MATCH(10,INDEX(참조목록2!S$152:S$173,,),0)),"")</f>
        <v>진과스 금</v>
      </c>
      <c r="F371" s="99" t="str">
        <f>IFERROR(INDEX(참조목록2!$B$174:$B$198,MATCH(10,INDEX(참조목록2!S$174:S$198,,),0)),"")</f>
        <v>대나무</v>
      </c>
    </row>
    <row r="372" spans="2:6" x14ac:dyDescent="0.3">
      <c r="B372" s="86" t="s">
        <v>1196</v>
      </c>
      <c r="C372" s="87" t="str">
        <f>IFERROR(INDEX(참조목록2!$B$106:$B$128,MATCH(1,INDEX(참조목록2!T$106:T$128,,),0)),"")</f>
        <v>백년초</v>
      </c>
      <c r="D372" s="87" t="str">
        <f>IFERROR(INDEX(참조목록2!$B$129:$B$151,MATCH(1,INDEX(참조목록2!T$129:T$151,,),0)),"")</f>
        <v>백자광석</v>
      </c>
      <c r="E372" s="87" t="str">
        <f>IFERROR(INDEX(참조목록2!$B$152:$B$173,MATCH(1,INDEX(참조목록2!T$152:T$173,,),0)),"")</f>
        <v>금침화</v>
      </c>
      <c r="F372" s="88" t="str">
        <f>IFERROR(INDEX(참조목록2!$B$174:$B$198,MATCH(1,INDEX(참조목록2!T$174:T$198,,),0)),"")</f>
        <v>동충하초</v>
      </c>
    </row>
    <row r="373" spans="2:6" x14ac:dyDescent="0.3">
      <c r="B373" s="102" t="s">
        <v>1197</v>
      </c>
      <c r="C373" s="85" t="str">
        <f>IFERROR(INDEX(참조목록2!$B$106:$B$128,MATCH(2,INDEX(참조목록2!T$106:T$128,,),0)),"")</f>
        <v>산초 된장</v>
      </c>
      <c r="D373" s="85" t="str">
        <f>IFERROR(INDEX(참조목록2!$B$129:$B$151,MATCH(2,INDEX(참조목록2!T$129:T$151,,),0)),"")</f>
        <v>자수정</v>
      </c>
      <c r="E373" s="85" t="str">
        <f>IFERROR(INDEX(참조목록2!$B$152:$B$173,MATCH(2,INDEX(참조목록2!T$152:T$173,,),0)),"")</f>
        <v>등 세공</v>
      </c>
      <c r="F373" s="97" t="str">
        <f>IFERROR(INDEX(참조목록2!$B$174:$B$198,MATCH(2,INDEX(참조목록2!T$174:T$198,,),0)),"")</f>
        <v>로카오</v>
      </c>
    </row>
    <row r="374" spans="2:6" x14ac:dyDescent="0.3">
      <c r="B374" s="102" t="s">
        <v>1198</v>
      </c>
      <c r="C374" s="85" t="str">
        <f>IFERROR(INDEX(참조목록2!$B$106:$B$128,MATCH(3,INDEX(참조목록2!T$106:T$128,,),0)),"")</f>
        <v>한지</v>
      </c>
      <c r="D374" s="85" t="str">
        <f>IFERROR(INDEX(참조목록2!$B$129:$B$151,MATCH(3,INDEX(참조목록2!T$129:T$151,,),0)),"")</f>
        <v>칠기</v>
      </c>
      <c r="E374" s="85" t="str">
        <f>IFERROR(INDEX(참조목록2!$B$152:$B$173,MATCH(3,INDEX(참조목록2!T$152:T$173,,),0)),"")</f>
        <v>해당화</v>
      </c>
      <c r="F374" s="97" t="str">
        <f>IFERROR(INDEX(참조목록2!$B$174:$B$198,MATCH(3,INDEX(참조목록2!T$174:T$198,,),0)),"")</f>
        <v>소홍주</v>
      </c>
    </row>
    <row r="375" spans="2:6" x14ac:dyDescent="0.3">
      <c r="B375" s="102" t="s">
        <v>1199</v>
      </c>
      <c r="C375" s="85" t="str">
        <f>IFERROR(INDEX(참조목록2!$B$106:$B$128,MATCH(4,INDEX(참조목록2!T$106:T$128,,),0)),"")</f>
        <v>한우</v>
      </c>
      <c r="D375" s="85" t="str">
        <f>IFERROR(INDEX(참조목록2!$B$129:$B$151,MATCH(4,INDEX(참조목록2!T$129:T$151,,),0)),"")</f>
        <v>붓꽃</v>
      </c>
      <c r="E375" s="85" t="str">
        <f>IFERROR(INDEX(참조목록2!$B$152:$B$173,MATCH(4,INDEX(참조목록2!T$152:T$173,,),0)),"")</f>
        <v>마직물</v>
      </c>
      <c r="F375" s="97" t="str">
        <f>IFERROR(INDEX(참조목록2!$B$174:$B$198,MATCH(4,INDEX(참조목록2!T$174:T$198,,),0)),"")</f>
        <v>송백자</v>
      </c>
    </row>
    <row r="376" spans="2:6" x14ac:dyDescent="0.3">
      <c r="B376" s="102" t="s">
        <v>1200</v>
      </c>
      <c r="C376" s="85" t="str">
        <f>IFERROR(INDEX(참조목록2!$B$106:$B$128,MATCH(5,INDEX(참조목록2!T$106:T$128,,),0)),"")</f>
        <v>호안석</v>
      </c>
      <c r="D376" s="85" t="str">
        <f>IFERROR(INDEX(참조목록2!$B$129:$B$151,MATCH(5,INDEX(참조목록2!T$129:T$151,,),0)),"")</f>
        <v>서진 직물</v>
      </c>
      <c r="E376" s="85" t="str">
        <f>IFERROR(INDEX(참조목록2!$B$152:$B$173,MATCH(5,INDEX(참조목록2!T$152:T$173,,),0)),"")</f>
        <v>대만 미주</v>
      </c>
      <c r="F376" s="97" t="str">
        <f>IFERROR(INDEX(참조목록2!$B$174:$B$198,MATCH(5,INDEX(참조목록2!T$174:T$198,,),0)),"")</f>
        <v>중국 서화</v>
      </c>
    </row>
    <row r="377" spans="2:6" x14ac:dyDescent="0.3">
      <c r="B377" s="102" t="s">
        <v>1201</v>
      </c>
      <c r="C377" s="85" t="str">
        <f>IFERROR(INDEX(참조목록2!$B$106:$B$128,MATCH(6,INDEX(참조목록2!T$106:T$128,,),0)),"")</f>
        <v>인삼</v>
      </c>
      <c r="D377" s="85" t="str">
        <f>IFERROR(INDEX(참조목록2!$B$129:$B$151,MATCH(6,INDEX(참조목록2!T$129:T$151,,),0)),"")</f>
        <v>모시</v>
      </c>
      <c r="E377" s="85" t="str">
        <f>IFERROR(INDEX(참조목록2!$B$152:$B$173,MATCH(6,INDEX(참조목록2!T$152:T$173,,),0)),"")</f>
        <v>사슴 가죽</v>
      </c>
      <c r="F377" s="97" t="str">
        <f>IFERROR(INDEX(참조목록2!$B$174:$B$198,MATCH(6,INDEX(참조목록2!T$174:T$198,,),0)),"")</f>
        <v>청룡도</v>
      </c>
    </row>
    <row r="378" spans="2:6" x14ac:dyDescent="0.3">
      <c r="B378" s="102" t="s">
        <v>1202</v>
      </c>
      <c r="C378" s="85" t="str">
        <f>IFERROR(INDEX(참조목록2!$B$106:$B$128,MATCH(7,INDEX(참조목록2!T$106:T$128,,),0)),"")</f>
        <v>맥반석</v>
      </c>
      <c r="D378" s="85" t="str">
        <f>IFERROR(INDEX(참조목록2!$B$129:$B$151,MATCH(7,INDEX(참조목록2!T$129:T$151,,),0)),"")</f>
        <v>일본화</v>
      </c>
      <c r="E378" s="85" t="str">
        <f>IFERROR(INDEX(참조목록2!$B$152:$B$173,MATCH(7,INDEX(참조목록2!T$152:T$173,,),0)),"")</f>
        <v>굴조개</v>
      </c>
      <c r="F378" s="97" t="str">
        <f>IFERROR(INDEX(참조목록2!$B$174:$B$198,MATCH(7,INDEX(참조목록2!T$174:T$198,,),0)),"")</f>
        <v>단안총</v>
      </c>
    </row>
    <row r="379" spans="2:6" x14ac:dyDescent="0.3">
      <c r="B379" s="102" t="s">
        <v>1203</v>
      </c>
      <c r="C379" s="85" t="str">
        <f>IFERROR(INDEX(참조목록2!$B$106:$B$128,MATCH(8,INDEX(참조목록2!T$106:T$128,,),0)),"")</f>
        <v>조선 은</v>
      </c>
      <c r="D379" s="85" t="str">
        <f>IFERROR(INDEX(참조목록2!$B$129:$B$151,MATCH(8,INDEX(참조목록2!T$129:T$151,,),0)),"")</f>
        <v>유자</v>
      </c>
      <c r="E379" s="85" t="str">
        <f>IFERROR(INDEX(참조목록2!$B$152:$B$173,MATCH(8,INDEX(참조목록2!T$152:T$173,,),0)),"")</f>
        <v>사다장</v>
      </c>
      <c r="F379" s="97" t="str">
        <f>IFERROR(INDEX(참조목록2!$B$174:$B$198,MATCH(8,INDEX(참조목록2!T$174:T$198,,),0)),"")</f>
        <v>중국차</v>
      </c>
    </row>
    <row r="380" spans="2:6" x14ac:dyDescent="0.3">
      <c r="B380" s="102" t="s">
        <v>1204</v>
      </c>
      <c r="C380" s="85" t="str">
        <f>IFERROR(INDEX(참조목록2!$B$106:$B$128,MATCH(9,INDEX(참조목록2!T$106:T$128,,),0)),"")</f>
        <v>명주</v>
      </c>
      <c r="D380" s="85" t="str">
        <f>IFERROR(INDEX(참조목록2!$B$129:$B$151,MATCH(9,INDEX(참조목록2!T$129:T$151,,),0)),"")</f>
        <v>오배자</v>
      </c>
      <c r="E380" s="85" t="str">
        <f>IFERROR(INDEX(참조목록2!$B$152:$B$173,MATCH(9,INDEX(참조목록2!T$152:T$173,,),0)),"")</f>
        <v>대만 사파이어</v>
      </c>
      <c r="F380" s="97" t="str">
        <f>IFERROR(INDEX(참조목록2!$B$174:$B$198,MATCH(9,INDEX(참조목록2!T$174:T$198,,),0)),"")</f>
        <v>양지백옥</v>
      </c>
    </row>
    <row r="381" spans="2:6" ht="17.25" thickBot="1" x14ac:dyDescent="0.35">
      <c r="B381" s="209" t="s">
        <v>1205</v>
      </c>
      <c r="C381" s="98" t="str">
        <f>IFERROR(INDEX(참조목록2!$B$106:$B$128,MATCH(10,INDEX(참조목록2!T$106:T$128,,),0)),"")</f>
        <v>조선 서적</v>
      </c>
      <c r="D381" s="98" t="str">
        <f>IFERROR(INDEX(참조목록2!$B$129:$B$151,MATCH(10,INDEX(참조목록2!T$129:T$151,,),0)),"")</f>
        <v>간장</v>
      </c>
      <c r="E381" s="98" t="str">
        <f>IFERROR(INDEX(참조목록2!$B$152:$B$173,MATCH(10,INDEX(참조목록2!T$152:T$173,,),0)),"")</f>
        <v>동권총</v>
      </c>
      <c r="F381" s="99" t="str">
        <f>IFERROR(INDEX(참조목록2!$B$174:$B$198,MATCH(10,INDEX(참조목록2!T$174:T$198,,),0)),"")</f>
        <v>운남 은</v>
      </c>
    </row>
    <row r="382" spans="2:6" x14ac:dyDescent="0.3">
      <c r="B382" s="86" t="s">
        <v>1206</v>
      </c>
      <c r="C382" s="87" t="str">
        <f>IFERROR(INDEX(참조목록2!$B$106:$B$128,MATCH(1,INDEX(참조목록2!U$106:U$128,,),0)),"")</f>
        <v>백년초</v>
      </c>
      <c r="D382" s="87" t="str">
        <f>IFERROR(INDEX(참조목록2!$B$129:$B$151,MATCH(1,INDEX(참조목록2!U$129:U$151,,),0)),"")</f>
        <v>백자광석</v>
      </c>
      <c r="E382" s="87" t="str">
        <f>IFERROR(INDEX(참조목록2!$B$152:$B$173,MATCH(1,INDEX(참조목록2!U$152:U$173,,),0)),"")</f>
        <v>등 세공</v>
      </c>
      <c r="F382" s="88" t="str">
        <f>IFERROR(INDEX(참조목록2!$B$174:$B$198,MATCH(1,INDEX(참조목록2!U$174:U$198,,),0)),"")</f>
        <v>동충하초</v>
      </c>
    </row>
    <row r="383" spans="2:6" x14ac:dyDescent="0.3">
      <c r="B383" s="102" t="s">
        <v>1207</v>
      </c>
      <c r="C383" s="85" t="str">
        <f>IFERROR(INDEX(참조목록2!$B$106:$B$128,MATCH(2,INDEX(참조목록2!U$106:U$128,,),0)),"")</f>
        <v>한우</v>
      </c>
      <c r="D383" s="85" t="str">
        <f>IFERROR(INDEX(참조목록2!$B$129:$B$151,MATCH(2,INDEX(참조목록2!U$129:U$151,,),0)),"")</f>
        <v>자수정</v>
      </c>
      <c r="E383" s="85" t="str">
        <f>IFERROR(INDEX(참조목록2!$B$152:$B$173,MATCH(2,INDEX(참조목록2!U$152:U$173,,),0)),"")</f>
        <v>금침화</v>
      </c>
      <c r="F383" s="97" t="str">
        <f>IFERROR(INDEX(참조목록2!$B$174:$B$198,MATCH(2,INDEX(참조목록2!U$174:U$198,,),0)),"")</f>
        <v>로카오</v>
      </c>
    </row>
    <row r="384" spans="2:6" x14ac:dyDescent="0.3">
      <c r="B384" s="102" t="s">
        <v>1208</v>
      </c>
      <c r="C384" s="85" t="str">
        <f>IFERROR(INDEX(참조목록2!$B$106:$B$128,MATCH(3,INDEX(참조목록2!U$106:U$128,,),0)),"")</f>
        <v>한지</v>
      </c>
      <c r="D384" s="85" t="str">
        <f>IFERROR(INDEX(참조목록2!$B$129:$B$151,MATCH(3,INDEX(참조목록2!U$129:U$151,,),0)),"")</f>
        <v>붓꽃</v>
      </c>
      <c r="E384" s="85" t="str">
        <f>IFERROR(INDEX(참조목록2!$B$152:$B$173,MATCH(3,INDEX(참조목록2!U$152:U$173,,),0)),"")</f>
        <v>마직물</v>
      </c>
      <c r="F384" s="97" t="str">
        <f>IFERROR(INDEX(참조목록2!$B$174:$B$198,MATCH(3,INDEX(참조목록2!U$174:U$198,,),0)),"")</f>
        <v>소홍주</v>
      </c>
    </row>
    <row r="385" spans="2:6" x14ac:dyDescent="0.3">
      <c r="B385" s="102" t="s">
        <v>1209</v>
      </c>
      <c r="C385" s="85" t="str">
        <f>IFERROR(INDEX(참조목록2!$B$106:$B$128,MATCH(4,INDEX(참조목록2!U$106:U$128,,),0)),"")</f>
        <v>호안석</v>
      </c>
      <c r="D385" s="85" t="str">
        <f>IFERROR(INDEX(참조목록2!$B$129:$B$151,MATCH(4,INDEX(참조목록2!U$129:U$151,,),0)),"")</f>
        <v>칠기</v>
      </c>
      <c r="E385" s="85" t="str">
        <f>IFERROR(INDEX(참조목록2!$B$152:$B$173,MATCH(4,INDEX(참조목록2!U$152:U$173,,),0)),"")</f>
        <v>사슴 가죽</v>
      </c>
      <c r="F385" s="97" t="str">
        <f>IFERROR(INDEX(참조목록2!$B$174:$B$198,MATCH(4,INDEX(참조목록2!U$174:U$198,,),0)),"")</f>
        <v>송백자</v>
      </c>
    </row>
    <row r="386" spans="2:6" x14ac:dyDescent="0.3">
      <c r="B386" s="102" t="s">
        <v>1210</v>
      </c>
      <c r="C386" s="85" t="str">
        <f>IFERROR(INDEX(참조목록2!$B$106:$B$128,MATCH(5,INDEX(참조목록2!U$106:U$128,,),0)),"")</f>
        <v>명주</v>
      </c>
      <c r="D386" s="85" t="str">
        <f>IFERROR(INDEX(참조목록2!$B$129:$B$151,MATCH(5,INDEX(참조목록2!U$129:U$151,,),0)),"")</f>
        <v>서진 직물</v>
      </c>
      <c r="E386" s="85" t="str">
        <f>IFERROR(INDEX(참조목록2!$B$152:$B$173,MATCH(5,INDEX(참조목록2!U$152:U$173,,),0)),"")</f>
        <v>해당화</v>
      </c>
      <c r="F386" s="97" t="str">
        <f>IFERROR(INDEX(참조목록2!$B$174:$B$198,MATCH(5,INDEX(참조목록2!U$174:U$198,,),0)),"")</f>
        <v>양지백옥</v>
      </c>
    </row>
    <row r="387" spans="2:6" x14ac:dyDescent="0.3">
      <c r="B387" s="102" t="s">
        <v>1211</v>
      </c>
      <c r="C387" s="85" t="str">
        <f>IFERROR(INDEX(참조목록2!$B$106:$B$128,MATCH(6,INDEX(참조목록2!U$106:U$128,,),0)),"")</f>
        <v>맥반석</v>
      </c>
      <c r="D387" s="85" t="str">
        <f>IFERROR(INDEX(참조목록2!$B$129:$B$151,MATCH(6,INDEX(참조목록2!U$129:U$151,,),0)),"")</f>
        <v>일본화</v>
      </c>
      <c r="E387" s="85" t="str">
        <f>IFERROR(INDEX(참조목록2!$B$152:$B$173,MATCH(6,INDEX(참조목록2!U$152:U$173,,),0)),"")</f>
        <v>대만 미주</v>
      </c>
      <c r="F387" s="97" t="str">
        <f>IFERROR(INDEX(참조목록2!$B$174:$B$198,MATCH(6,INDEX(참조목록2!U$174:U$198,,),0)),"")</f>
        <v>중국 서화</v>
      </c>
    </row>
    <row r="388" spans="2:6" x14ac:dyDescent="0.3">
      <c r="B388" s="102" t="s">
        <v>1212</v>
      </c>
      <c r="C388" s="85" t="str">
        <f>IFERROR(INDEX(참조목록2!$B$106:$B$128,MATCH(7,INDEX(참조목록2!U$106:U$128,,),0)),"")</f>
        <v>인삼</v>
      </c>
      <c r="D388" s="85" t="str">
        <f>IFERROR(INDEX(참조목록2!$B$129:$B$151,MATCH(7,INDEX(참조목록2!U$129:U$151,,),0)),"")</f>
        <v>모시</v>
      </c>
      <c r="E388" s="85" t="str">
        <f>IFERROR(INDEX(참조목록2!$B$152:$B$173,MATCH(7,INDEX(참조목록2!U$152:U$173,,),0)),"")</f>
        <v>대만 사파이어</v>
      </c>
      <c r="F388" s="97" t="str">
        <f>IFERROR(INDEX(참조목록2!$B$174:$B$198,MATCH(7,INDEX(참조목록2!U$174:U$198,,),0)),"")</f>
        <v>단안총</v>
      </c>
    </row>
    <row r="389" spans="2:6" x14ac:dyDescent="0.3">
      <c r="B389" s="102" t="s">
        <v>1213</v>
      </c>
      <c r="C389" s="85" t="str">
        <f>IFERROR(INDEX(참조목록2!$B$106:$B$128,MATCH(8,INDEX(참조목록2!U$106:U$128,,),0)),"")</f>
        <v>조선 은</v>
      </c>
      <c r="D389" s="85" t="str">
        <f>IFERROR(INDEX(참조목록2!$B$129:$B$151,MATCH(8,INDEX(참조목록2!U$129:U$151,,),0)),"")</f>
        <v>유자</v>
      </c>
      <c r="E389" s="85" t="str">
        <f>IFERROR(INDEX(참조목록2!$B$152:$B$173,MATCH(8,INDEX(참조목록2!U$152:U$173,,),0)),"")</f>
        <v>동권총</v>
      </c>
      <c r="F389" s="97" t="str">
        <f>IFERROR(INDEX(참조목록2!$B$174:$B$198,MATCH(8,INDEX(참조목록2!U$174:U$198,,),0)),"")</f>
        <v>청룡도</v>
      </c>
    </row>
    <row r="390" spans="2:6" x14ac:dyDescent="0.3">
      <c r="B390" s="102" t="s">
        <v>1214</v>
      </c>
      <c r="C390" s="85" t="str">
        <f>IFERROR(INDEX(참조목록2!$B$106:$B$128,MATCH(9,INDEX(참조목록2!U$106:U$128,,),0)),"")</f>
        <v>진달래</v>
      </c>
      <c r="D390" s="85" t="str">
        <f>IFERROR(INDEX(참조목록2!$B$129:$B$151,MATCH(9,INDEX(참조목록2!U$129:U$151,,),0)),"")</f>
        <v>오배자</v>
      </c>
      <c r="E390" s="85" t="str">
        <f>IFERROR(INDEX(참조목록2!$B$152:$B$173,MATCH(9,INDEX(참조목록2!U$152:U$173,,),0)),"")</f>
        <v>굴조개</v>
      </c>
      <c r="F390" s="97" t="str">
        <f>IFERROR(INDEX(참조목록2!$B$174:$B$198,MATCH(9,INDEX(참조목록2!U$174:U$198,,),0)),"")</f>
        <v>금목서</v>
      </c>
    </row>
    <row r="391" spans="2:6" ht="17.25" thickBot="1" x14ac:dyDescent="0.35">
      <c r="B391" s="209" t="s">
        <v>1215</v>
      </c>
      <c r="C391" s="98" t="str">
        <f>IFERROR(INDEX(참조목록2!$B$106:$B$128,MATCH(10,INDEX(참조목록2!U$106:U$128,,),0)),"")</f>
        <v>조선 서적</v>
      </c>
      <c r="D391" s="98" t="str">
        <f>IFERROR(INDEX(참조목록2!$B$129:$B$151,MATCH(10,INDEX(참조목록2!U$129:U$151,,),0)),"")</f>
        <v>타네가시마 총</v>
      </c>
      <c r="E391" s="98" t="str">
        <f>IFERROR(INDEX(참조목록2!$B$152:$B$173,MATCH(10,INDEX(참조목록2!U$152:U$173,,),0)),"")</f>
        <v>사다장</v>
      </c>
      <c r="F391" s="99" t="str">
        <f>IFERROR(INDEX(참조목록2!$B$174:$B$198,MATCH(10,INDEX(참조목록2!U$174:U$198,,),0)),"")</f>
        <v>운남 은</v>
      </c>
    </row>
    <row r="392" spans="2:6" x14ac:dyDescent="0.3">
      <c r="B392" s="102" t="s">
        <v>751</v>
      </c>
      <c r="C392" s="85" t="str">
        <f>IFERROR(INDEX(참조목록2!$B$106:$B$128,MATCH(1,INDEX(참조목록2!V$106:V$128,,),0)),"")</f>
        <v>명주</v>
      </c>
      <c r="D392" s="85" t="str">
        <f>IFERROR(INDEX(참조목록2!$B$129:$B$151,MATCH(1,INDEX(참조목록2!V$129:V$151,,),0)),"")</f>
        <v>등심초</v>
      </c>
      <c r="E392" s="85" t="str">
        <f>IFERROR(INDEX(참조목록2!$B$152:$B$173,MATCH(1,INDEX(참조목록2!V$152:V$173,,),0)),"")</f>
        <v>사다장</v>
      </c>
      <c r="F392" s="97" t="str">
        <f>IFERROR(INDEX(참조목록2!$B$174:$B$198,MATCH(1,INDEX(참조목록2!V$174:V$198,,),0)),"")</f>
        <v>양지백옥</v>
      </c>
    </row>
    <row r="393" spans="2:6" x14ac:dyDescent="0.3">
      <c r="B393" s="89" t="s">
        <v>752</v>
      </c>
      <c r="C393" s="85" t="str">
        <f>IFERROR(INDEX(참조목록2!$B$106:$B$128,MATCH(2,INDEX(참조목록2!V$106:V$128,,),0)),"")</f>
        <v>자근</v>
      </c>
      <c r="D393" s="85" t="str">
        <f>IFERROR(INDEX(참조목록2!$B$129:$B$151,MATCH(2,INDEX(참조목록2!V$129:V$151,,),0)),"")</f>
        <v>유자</v>
      </c>
      <c r="E393" s="85" t="str">
        <f>IFERROR(INDEX(참조목록2!$B$152:$B$173,MATCH(2,INDEX(참조목록2!V$152:V$173,,),0)),"")</f>
        <v>쇼로우</v>
      </c>
      <c r="F393" s="97" t="str">
        <f>IFERROR(INDEX(참조목록2!$B$174:$B$198,MATCH(2,INDEX(참조목록2!V$174:V$198,,),0)),"")</f>
        <v>중국 서화</v>
      </c>
    </row>
    <row r="394" spans="2:6" x14ac:dyDescent="0.3">
      <c r="B394" s="89" t="s">
        <v>753</v>
      </c>
      <c r="C394" s="85" t="str">
        <f>IFERROR(INDEX(참조목록2!$B$106:$B$128,MATCH(3,INDEX(참조목록2!V$106:V$128,,),0)),"")</f>
        <v>호안석</v>
      </c>
      <c r="D394" s="85" t="str">
        <f>IFERROR(INDEX(참조목록2!$B$129:$B$151,MATCH(3,INDEX(참조목록2!V$129:V$151,,),0)),"")</f>
        <v>칠기</v>
      </c>
      <c r="E394" s="85" t="str">
        <f>IFERROR(INDEX(참조목록2!$B$152:$B$173,MATCH(3,INDEX(참조목록2!V$152:V$173,,),0)),"")</f>
        <v>등 세공</v>
      </c>
      <c r="F394" s="97" t="str">
        <f>IFERROR(INDEX(참조목록2!$B$174:$B$198,MATCH(3,INDEX(참조목록2!V$174:V$198,,),0)),"")</f>
        <v>단안총</v>
      </c>
    </row>
    <row r="395" spans="2:6" x14ac:dyDescent="0.3">
      <c r="B395" s="89" t="s">
        <v>754</v>
      </c>
      <c r="C395" s="85" t="str">
        <f>IFERROR(INDEX(참조목록2!$B$106:$B$128,MATCH(4,INDEX(참조목록2!V$106:V$128,,),0)),"")</f>
        <v>산초 된장</v>
      </c>
      <c r="D395" s="85" t="str">
        <f>IFERROR(INDEX(참조목록2!$B$129:$B$151,MATCH(4,INDEX(참조목록2!V$129:V$151,,),0)),"")</f>
        <v>자수정</v>
      </c>
      <c r="E395" s="85" t="str">
        <f>IFERROR(INDEX(참조목록2!$B$152:$B$173,MATCH(4,INDEX(참조목록2!V$152:V$173,,),0)),"")</f>
        <v>마직물</v>
      </c>
      <c r="F395" s="97" t="str">
        <f>IFERROR(INDEX(참조목록2!$B$174:$B$198,MATCH(4,INDEX(참조목록2!V$174:V$198,,),0)),"")</f>
        <v>송백자</v>
      </c>
    </row>
    <row r="396" spans="2:6" x14ac:dyDescent="0.3">
      <c r="B396" s="89" t="s">
        <v>755</v>
      </c>
      <c r="C396" s="85" t="str">
        <f>IFERROR(INDEX(참조목록2!$B$106:$B$128,MATCH(5,INDEX(참조목록2!V$106:V$128,,),0)),"")</f>
        <v>조선차</v>
      </c>
      <c r="D396" s="85" t="str">
        <f>IFERROR(INDEX(참조목록2!$B$129:$B$151,MATCH(5,INDEX(참조목록2!V$129:V$151,,),0)),"")</f>
        <v>서진 직물</v>
      </c>
      <c r="E396" s="85" t="str">
        <f>IFERROR(INDEX(참조목록2!$B$152:$B$173,MATCH(5,INDEX(참조목록2!V$152:V$173,,),0)),"")</f>
        <v>대만 사파이어</v>
      </c>
      <c r="F396" s="97" t="str">
        <f>IFERROR(INDEX(참조목록2!$B$174:$B$198,MATCH(5,INDEX(참조목록2!V$174:V$198,,),0)),"")</f>
        <v>청룡도</v>
      </c>
    </row>
    <row r="397" spans="2:6" x14ac:dyDescent="0.3">
      <c r="B397" s="89" t="s">
        <v>756</v>
      </c>
      <c r="C397" s="85" t="str">
        <f>IFERROR(INDEX(참조목록2!$B$106:$B$128,MATCH(6,INDEX(참조목록2!V$106:V$128,,),0)),"")</f>
        <v>고려청자</v>
      </c>
      <c r="D397" s="85" t="str">
        <f>IFERROR(INDEX(참조목록2!$B$129:$B$151,MATCH(6,INDEX(참조목록2!V$129:V$151,,),0)),"")</f>
        <v>오배자</v>
      </c>
      <c r="E397" s="85" t="str">
        <f>IFERROR(INDEX(참조목록2!$B$152:$B$173,MATCH(6,INDEX(참조목록2!V$152:V$173,,),0)),"")</f>
        <v>대만 미주</v>
      </c>
      <c r="F397" s="97" t="str">
        <f>IFERROR(INDEX(참조목록2!$B$174:$B$198,MATCH(6,INDEX(참조목록2!V$174:V$198,,),0)),"")</f>
        <v>로카오</v>
      </c>
    </row>
    <row r="398" spans="2:6" x14ac:dyDescent="0.3">
      <c r="B398" s="89" t="s">
        <v>757</v>
      </c>
      <c r="C398" s="85" t="str">
        <f>IFERROR(INDEX(참조목록2!$B$106:$B$128,MATCH(7,INDEX(참조목록2!V$106:V$128,,),0)),"")</f>
        <v>안동소주</v>
      </c>
      <c r="D398" s="85" t="str">
        <f>IFERROR(INDEX(참조목록2!$B$129:$B$151,MATCH(7,INDEX(참조목록2!V$129:V$151,,),0)),"")</f>
        <v>간장</v>
      </c>
      <c r="E398" s="85" t="str">
        <f>IFERROR(INDEX(참조목록2!$B$152:$B$173,MATCH(7,INDEX(참조목록2!V$152:V$173,,),0)),"")</f>
        <v>북투석</v>
      </c>
      <c r="F398" s="97" t="str">
        <f>IFERROR(INDEX(참조목록2!$B$174:$B$198,MATCH(7,INDEX(참조목록2!V$174:V$198,,),0)),"")</f>
        <v>두반장</v>
      </c>
    </row>
    <row r="399" spans="2:6" x14ac:dyDescent="0.3">
      <c r="B399" s="89" t="s">
        <v>758</v>
      </c>
      <c r="C399" s="85" t="str">
        <f>IFERROR(INDEX(참조목록2!$B$106:$B$128,MATCH(8,INDEX(참조목록2!V$106:V$128,,),0)),"")</f>
        <v>인삼</v>
      </c>
      <c r="D399" s="85" t="str">
        <f>IFERROR(INDEX(참조목록2!$B$129:$B$151,MATCH(8,INDEX(참조목록2!V$129:V$151,,),0)),"")</f>
        <v>청주</v>
      </c>
      <c r="E399" s="85" t="str">
        <f>IFERROR(INDEX(참조목록2!$B$152:$B$173,MATCH(8,INDEX(참조목록2!V$152:V$173,,),0)),"")</f>
        <v>숭어알 젓갈</v>
      </c>
      <c r="F399" s="97" t="str">
        <f>IFERROR(INDEX(참조목록2!$B$174:$B$198,MATCH(8,INDEX(참조목록2!V$174:V$198,,),0)),"")</f>
        <v>중국비단</v>
      </c>
    </row>
    <row r="400" spans="2:6" x14ac:dyDescent="0.3">
      <c r="B400" s="89" t="s">
        <v>759</v>
      </c>
      <c r="C400" s="85" t="str">
        <f>IFERROR(INDEX(참조목록2!$B$106:$B$128,MATCH(9,INDEX(참조목록2!V$106:V$128,,),0)),"")</f>
        <v>맥반석</v>
      </c>
      <c r="D400" s="85" t="str">
        <f>IFERROR(INDEX(참조목록2!$B$129:$B$151,MATCH(9,INDEX(참조목록2!V$129:V$151,,),0)),"")</f>
        <v>일본화</v>
      </c>
      <c r="E400" s="85" t="str">
        <f>IFERROR(INDEX(참조목록2!$B$152:$B$173,MATCH(9,INDEX(참조목록2!V$152:V$173,,),0)),"")</f>
        <v>굴조개</v>
      </c>
      <c r="F400" s="97" t="str">
        <f>IFERROR(INDEX(참조목록2!$B$174:$B$198,MATCH(9,INDEX(참조목록2!V$174:V$198,,),0)),"")</f>
        <v>중국 서적</v>
      </c>
    </row>
    <row r="401" spans="2:6" ht="17.25" thickBot="1" x14ac:dyDescent="0.35">
      <c r="B401" s="91" t="s">
        <v>760</v>
      </c>
      <c r="C401" s="98" t="str">
        <f>IFERROR(INDEX(참조목록2!$B$106:$B$128,MATCH(10,INDEX(참조목록2!V$106:V$128,,),0)),"")</f>
        <v>나전칠기</v>
      </c>
      <c r="D401" s="98" t="str">
        <f>IFERROR(INDEX(참조목록2!$B$129:$B$151,MATCH(10,INDEX(참조목록2!V$129:V$151,,),0)),"")</f>
        <v>붓꽃</v>
      </c>
      <c r="E401" s="98" t="str">
        <f>IFERROR(INDEX(참조목록2!$B$152:$B$173,MATCH(10,INDEX(참조목록2!V$152:V$173,,),0)),"")</f>
        <v>홍두</v>
      </c>
      <c r="F401" s="99" t="str">
        <f>IFERROR(INDEX(참조목록2!$B$174:$B$198,MATCH(10,INDEX(참조목록2!V$174:V$198,,),0)),"")</f>
        <v>파초</v>
      </c>
    </row>
    <row r="402" spans="2:6" x14ac:dyDescent="0.3">
      <c r="B402" s="102" t="s">
        <v>761</v>
      </c>
      <c r="C402" s="85" t="str">
        <f>IFERROR(INDEX(참조목록2!$B$106:$B$128,MATCH(1,INDEX(참조목록2!W$106:W$128,,),0)),"")</f>
        <v>산초</v>
      </c>
      <c r="D402" s="85" t="str">
        <f>IFERROR(INDEX(참조목록2!$B$129:$B$151,MATCH(1,INDEX(참조목록2!W$129:W$151,,),0)),"")</f>
        <v>백자광석</v>
      </c>
      <c r="E402" s="85" t="str">
        <f>IFERROR(INDEX(참조목록2!$B$152:$B$173,MATCH(1,INDEX(참조목록2!W$152:W$173,,),0)),"")</f>
        <v>해당화</v>
      </c>
      <c r="F402" s="97" t="str">
        <f>IFERROR(INDEX(참조목록2!$B$174:$B$198,MATCH(1,INDEX(참조목록2!W$174:W$198,,),0)),"")</f>
        <v>중국차</v>
      </c>
    </row>
    <row r="403" spans="2:6" x14ac:dyDescent="0.3">
      <c r="B403" s="89" t="s">
        <v>762</v>
      </c>
      <c r="C403" s="85" t="str">
        <f>IFERROR(INDEX(참조목록2!$B$106:$B$128,MATCH(2,INDEX(참조목록2!W$106:W$128,,),0)),"")</f>
        <v>호안석</v>
      </c>
      <c r="D403" s="85" t="str">
        <f>IFERROR(INDEX(참조목록2!$B$129:$B$151,MATCH(2,INDEX(참조목록2!W$129:W$151,,),0)),"")</f>
        <v>모시</v>
      </c>
      <c r="E403" s="85" t="str">
        <f>IFERROR(INDEX(참조목록2!$B$152:$B$173,MATCH(2,INDEX(참조목록2!W$152:W$173,,),0)),"")</f>
        <v>마직물</v>
      </c>
      <c r="F403" s="97" t="str">
        <f>IFERROR(INDEX(참조목록2!$B$174:$B$198,MATCH(2,INDEX(참조목록2!W$174:W$198,,),0)),"")</f>
        <v>양지백옥</v>
      </c>
    </row>
    <row r="404" spans="2:6" x14ac:dyDescent="0.3">
      <c r="B404" s="89" t="s">
        <v>763</v>
      </c>
      <c r="C404" s="85" t="str">
        <f>IFERROR(INDEX(참조목록2!$B$106:$B$128,MATCH(3,INDEX(참조목록2!W$106:W$128,,),0)),"")</f>
        <v>명주</v>
      </c>
      <c r="D404" s="85" t="str">
        <f>IFERROR(INDEX(참조목록2!$B$129:$B$151,MATCH(3,INDEX(참조목록2!W$129:W$151,,),0)),"")</f>
        <v>유자</v>
      </c>
      <c r="E404" s="85" t="str">
        <f>IFERROR(INDEX(참조목록2!$B$152:$B$173,MATCH(3,INDEX(참조목록2!W$152:W$173,,),0)),"")</f>
        <v>애옥</v>
      </c>
      <c r="F404" s="97" t="str">
        <f>IFERROR(INDEX(참조목록2!$B$174:$B$198,MATCH(3,INDEX(참조목록2!W$174:W$198,,),0)),"")</f>
        <v>라한과</v>
      </c>
    </row>
    <row r="405" spans="2:6" x14ac:dyDescent="0.3">
      <c r="B405" s="89" t="s">
        <v>764</v>
      </c>
      <c r="C405" s="85" t="str">
        <f>IFERROR(INDEX(참조목록2!$B$106:$B$128,MATCH(4,INDEX(참조목록2!W$106:W$128,,),0)),"")</f>
        <v>안동소주</v>
      </c>
      <c r="D405" s="85" t="str">
        <f>IFERROR(INDEX(참조목록2!$B$129:$B$151,MATCH(4,INDEX(참조목록2!W$129:W$151,,),0)),"")</f>
        <v>자수정</v>
      </c>
      <c r="E405" s="85" t="str">
        <f>IFERROR(INDEX(참조목록2!$B$152:$B$173,MATCH(4,INDEX(참조목록2!W$152:W$173,,),0)),"")</f>
        <v>북투석</v>
      </c>
      <c r="F405" s="97" t="str">
        <f>IFERROR(INDEX(참조목록2!$B$174:$B$198,MATCH(4,INDEX(참조목록2!W$174:W$198,,),0)),"")</f>
        <v>중국비단</v>
      </c>
    </row>
    <row r="406" spans="2:6" x14ac:dyDescent="0.3">
      <c r="B406" s="89" t="s">
        <v>765</v>
      </c>
      <c r="C406" s="85" t="str">
        <f>IFERROR(INDEX(참조목록2!$B$106:$B$128,MATCH(5,INDEX(참조목록2!W$106:W$128,,),0)),"")</f>
        <v>나전칠기</v>
      </c>
      <c r="D406" s="85" t="str">
        <f>IFERROR(INDEX(참조목록2!$B$129:$B$151,MATCH(5,INDEX(참조목록2!W$129:W$151,,),0)),"")</f>
        <v>서진 직물</v>
      </c>
      <c r="E406" s="85" t="str">
        <f>IFERROR(INDEX(참조목록2!$B$152:$B$173,MATCH(5,INDEX(참조목록2!W$152:W$173,,),0)),"")</f>
        <v>사슴 가죽</v>
      </c>
      <c r="F406" s="97" t="str">
        <f>IFERROR(INDEX(참조목록2!$B$174:$B$198,MATCH(5,INDEX(참조목록2!W$174:W$198,,),0)),"")</f>
        <v>동충하초</v>
      </c>
    </row>
    <row r="407" spans="2:6" x14ac:dyDescent="0.3">
      <c r="B407" s="89" t="s">
        <v>766</v>
      </c>
      <c r="C407" s="85" t="str">
        <f>IFERROR(INDEX(참조목록2!$B$106:$B$128,MATCH(6,INDEX(참조목록2!W$106:W$128,,),0)),"")</f>
        <v>맥반석</v>
      </c>
      <c r="D407" s="85" t="str">
        <f>IFERROR(INDEX(참조목록2!$B$129:$B$151,MATCH(6,INDEX(참조목록2!W$129:W$151,,),0)),"")</f>
        <v>일본도</v>
      </c>
      <c r="E407" s="85" t="str">
        <f>IFERROR(INDEX(참조목록2!$B$152:$B$173,MATCH(6,INDEX(참조목록2!W$152:W$173,,),0)),"")</f>
        <v>대만 미주</v>
      </c>
      <c r="F407" s="97" t="str">
        <f>IFERROR(INDEX(참조목록2!$B$174:$B$198,MATCH(6,INDEX(참조목록2!W$174:W$198,,),0)),"")</f>
        <v>적동광</v>
      </c>
    </row>
    <row r="408" spans="2:6" x14ac:dyDescent="0.3">
      <c r="B408" s="89" t="s">
        <v>767</v>
      </c>
      <c r="C408" s="85" t="str">
        <f>IFERROR(INDEX(참조목록2!$B$106:$B$128,MATCH(7,INDEX(참조목록2!W$106:W$128,,),0)),"")</f>
        <v>고려청자</v>
      </c>
      <c r="D408" s="85" t="str">
        <f>IFERROR(INDEX(참조목록2!$B$129:$B$151,MATCH(7,INDEX(참조목록2!W$129:W$151,,),0)),"")</f>
        <v>간장</v>
      </c>
      <c r="E408" s="85" t="str">
        <f>IFERROR(INDEX(참조목록2!$B$152:$B$173,MATCH(7,INDEX(참조목록2!W$152:W$173,,),0)),"")</f>
        <v>등</v>
      </c>
      <c r="F408" s="97" t="str">
        <f>IFERROR(INDEX(참조목록2!$B$174:$B$198,MATCH(7,INDEX(참조목록2!W$174:W$198,,),0)),"")</f>
        <v>대나무</v>
      </c>
    </row>
    <row r="409" spans="2:6" x14ac:dyDescent="0.3">
      <c r="B409" s="89" t="s">
        <v>768</v>
      </c>
      <c r="C409" s="85" t="str">
        <f>IFERROR(INDEX(참조목록2!$B$106:$B$128,MATCH(8,INDEX(참조목록2!W$106:W$128,,),0)),"")</f>
        <v>호피</v>
      </c>
      <c r="D409" s="85" t="str">
        <f>IFERROR(INDEX(참조목록2!$B$129:$B$151,MATCH(8,INDEX(참조목록2!W$129:W$151,,),0)),"")</f>
        <v>타네가시마 총</v>
      </c>
      <c r="E409" s="85" t="str">
        <f>IFERROR(INDEX(참조목록2!$B$152:$B$173,MATCH(8,INDEX(참조목록2!W$152:W$173,,),0)),"")</f>
        <v>굴조개</v>
      </c>
      <c r="F409" s="97" t="str">
        <f>IFERROR(INDEX(참조목록2!$B$174:$B$198,MATCH(8,INDEX(참조목록2!W$174:W$198,,),0)),"")</f>
        <v>소홍주</v>
      </c>
    </row>
    <row r="410" spans="2:6" x14ac:dyDescent="0.3">
      <c r="B410" s="89" t="s">
        <v>769</v>
      </c>
      <c r="C410" s="85" t="str">
        <f>IFERROR(INDEX(참조목록2!$B$106:$B$128,MATCH(9,INDEX(참조목록2!W$106:W$128,,),0)),"")</f>
        <v>진달래</v>
      </c>
      <c r="D410" s="85" t="str">
        <f>IFERROR(INDEX(참조목록2!$B$129:$B$151,MATCH(9,INDEX(참조목록2!W$129:W$151,,),0)),"")</f>
        <v>오배자</v>
      </c>
      <c r="E410" s="85" t="str">
        <f>IFERROR(INDEX(참조목록2!$B$152:$B$173,MATCH(9,INDEX(참조목록2!W$152:W$173,,),0)),"")</f>
        <v>대만 사파이어</v>
      </c>
      <c r="F410" s="97" t="str">
        <f>IFERROR(INDEX(참조목록2!$B$174:$B$198,MATCH(9,INDEX(참조목록2!W$174:W$198,,),0)),"")</f>
        <v>청룡도</v>
      </c>
    </row>
    <row r="411" spans="2:6" ht="17.25" thickBot="1" x14ac:dyDescent="0.35">
      <c r="B411" s="91" t="s">
        <v>770</v>
      </c>
      <c r="C411" s="98" t="str">
        <f>IFERROR(INDEX(참조목록2!$B$106:$B$128,MATCH(10,INDEX(참조목록2!W$106:W$128,,),0)),"")</f>
        <v>조선 서적</v>
      </c>
      <c r="D411" s="98" t="str">
        <f>IFERROR(INDEX(참조목록2!$B$129:$B$151,MATCH(10,INDEX(참조목록2!W$129:W$151,,),0)),"")</f>
        <v>일본화</v>
      </c>
      <c r="E411" s="98" t="str">
        <f>IFERROR(INDEX(참조목록2!$B$152:$B$173,MATCH(10,INDEX(참조목록2!W$152:W$173,,),0)),"")</f>
        <v>쇼로우</v>
      </c>
      <c r="F411" s="99" t="str">
        <f>IFERROR(INDEX(참조목록2!$B$174:$B$198,MATCH(10,INDEX(참조목록2!W$174:W$198,,),0)),"")</f>
        <v>중국 서화</v>
      </c>
    </row>
    <row r="412" spans="2:6" x14ac:dyDescent="0.3">
      <c r="B412" s="102" t="s">
        <v>1186</v>
      </c>
      <c r="C412" s="85" t="str">
        <f>IFERROR(INDEX(참조목록2!$B$106:$B$128,MATCH(1,INDEX(참조목록2!X$106:X$128,,),0)),"")</f>
        <v>백년초</v>
      </c>
      <c r="D412" s="85" t="str">
        <f>IFERROR(INDEX(참조목록2!$B$129:$B$151,MATCH(1,INDEX(참조목록2!X$129:X$151,,),0)),"")</f>
        <v>백자광석</v>
      </c>
      <c r="E412" s="85" t="str">
        <f>IFERROR(INDEX(참조목록2!$B$152:$B$173,MATCH(1,INDEX(참조목록2!X$152:X$173,,),0)),"")</f>
        <v>금침화</v>
      </c>
      <c r="F412" s="97" t="str">
        <f>IFERROR(INDEX(참조목록2!$B$174:$B$198,MATCH(1,INDEX(참조목록2!X$174:X$198,,),0)),"")</f>
        <v>동충하초</v>
      </c>
    </row>
    <row r="413" spans="2:6" x14ac:dyDescent="0.3">
      <c r="B413" s="89" t="s">
        <v>1187</v>
      </c>
      <c r="C413" s="85" t="str">
        <f>IFERROR(INDEX(참조목록2!$B$106:$B$128,MATCH(2,INDEX(참조목록2!X$106:X$128,,),0)),"")</f>
        <v>한지</v>
      </c>
      <c r="D413" s="85" t="str">
        <f>IFERROR(INDEX(참조목록2!$B$129:$B$151,MATCH(2,INDEX(참조목록2!X$129:X$151,,),0)),"")</f>
        <v>자수정</v>
      </c>
      <c r="E413" s="85" t="str">
        <f>IFERROR(INDEX(참조목록2!$B$152:$B$173,MATCH(2,INDEX(참조목록2!X$152:X$173,,),0)),"")</f>
        <v>등 세공</v>
      </c>
      <c r="F413" s="97" t="str">
        <f>IFERROR(INDEX(참조목록2!$B$174:$B$198,MATCH(2,INDEX(참조목록2!X$174:X$198,,),0)),"")</f>
        <v>로카오</v>
      </c>
    </row>
    <row r="414" spans="2:6" x14ac:dyDescent="0.3">
      <c r="B414" s="89" t="s">
        <v>1188</v>
      </c>
      <c r="C414" s="85" t="str">
        <f>IFERROR(INDEX(참조목록2!$B$106:$B$128,MATCH(3,INDEX(참조목록2!X$106:X$128,,),0)),"")</f>
        <v>한우</v>
      </c>
      <c r="D414" s="85" t="str">
        <f>IFERROR(INDEX(참조목록2!$B$129:$B$151,MATCH(3,INDEX(참조목록2!X$129:X$151,,),0)),"")</f>
        <v>서진 직물</v>
      </c>
      <c r="E414" s="85" t="str">
        <f>IFERROR(INDEX(참조목록2!$B$152:$B$173,MATCH(3,INDEX(참조목록2!X$152:X$173,,),0)),"")</f>
        <v>마직물</v>
      </c>
      <c r="F414" s="97" t="str">
        <f>IFERROR(INDEX(참조목록2!$B$174:$B$198,MATCH(3,INDEX(참조목록2!X$174:X$198,,),0)),"")</f>
        <v>소홍주</v>
      </c>
    </row>
    <row r="415" spans="2:6" x14ac:dyDescent="0.3">
      <c r="B415" s="89" t="s">
        <v>1189</v>
      </c>
      <c r="C415" s="85" t="str">
        <f>IFERROR(INDEX(참조목록2!$B$106:$B$128,MATCH(4,INDEX(참조목록2!X$106:X$128,,),0)),"")</f>
        <v>명주</v>
      </c>
      <c r="D415" s="85" t="str">
        <f>IFERROR(INDEX(참조목록2!$B$129:$B$151,MATCH(4,INDEX(참조목록2!X$129:X$151,,),0)),"")</f>
        <v>칠기</v>
      </c>
      <c r="E415" s="85" t="str">
        <f>IFERROR(INDEX(참조목록2!$B$152:$B$173,MATCH(4,INDEX(참조목록2!X$152:X$173,,),0)),"")</f>
        <v>사슴 가죽</v>
      </c>
      <c r="F415" s="97" t="str">
        <f>IFERROR(INDEX(참조목록2!$B$174:$B$198,MATCH(4,INDEX(참조목록2!X$174:X$198,,),0)),"")</f>
        <v>중국 서화</v>
      </c>
    </row>
    <row r="416" spans="2:6" x14ac:dyDescent="0.3">
      <c r="B416" s="89" t="s">
        <v>1190</v>
      </c>
      <c r="C416" s="85" t="str">
        <f>IFERROR(INDEX(참조목록2!$B$106:$B$128,MATCH(5,INDEX(참조목록2!X$106:X$128,,),0)),"")</f>
        <v>호안석</v>
      </c>
      <c r="D416" s="85" t="str">
        <f>IFERROR(INDEX(참조목록2!$B$129:$B$151,MATCH(5,INDEX(참조목록2!X$129:X$151,,),0)),"")</f>
        <v>붓꽃</v>
      </c>
      <c r="E416" s="85" t="str">
        <f>IFERROR(INDEX(참조목록2!$B$152:$B$173,MATCH(5,INDEX(참조목록2!X$152:X$173,,),0)),"")</f>
        <v>해당화</v>
      </c>
      <c r="F416" s="97" t="str">
        <f>IFERROR(INDEX(참조목록2!$B$174:$B$198,MATCH(5,INDEX(참조목록2!X$174:X$198,,),0)),"")</f>
        <v>단안총</v>
      </c>
    </row>
    <row r="417" spans="2:6" x14ac:dyDescent="0.3">
      <c r="B417" s="89" t="s">
        <v>1191</v>
      </c>
      <c r="C417" s="85" t="str">
        <f>IFERROR(INDEX(참조목록2!$B$106:$B$128,MATCH(6,INDEX(참조목록2!X$106:X$128,,),0)),"")</f>
        <v>인삼</v>
      </c>
      <c r="D417" s="85" t="str">
        <f>IFERROR(INDEX(참조목록2!$B$129:$B$151,MATCH(6,INDEX(참조목록2!X$129:X$151,,),0)),"")</f>
        <v>모시</v>
      </c>
      <c r="E417" s="85" t="str">
        <f>IFERROR(INDEX(참조목록2!$B$152:$B$173,MATCH(6,INDEX(참조목록2!X$152:X$173,,),0)),"")</f>
        <v>대만 미주</v>
      </c>
      <c r="F417" s="97" t="str">
        <f>IFERROR(INDEX(참조목록2!$B$174:$B$198,MATCH(6,INDEX(참조목록2!X$174:X$198,,),0)),"")</f>
        <v>송백자</v>
      </c>
    </row>
    <row r="418" spans="2:6" x14ac:dyDescent="0.3">
      <c r="B418" s="89" t="s">
        <v>1192</v>
      </c>
      <c r="C418" s="85" t="str">
        <f>IFERROR(INDEX(참조목록2!$B$106:$B$128,MATCH(7,INDEX(참조목록2!X$106:X$128,,),0)),"")</f>
        <v>맥반석</v>
      </c>
      <c r="D418" s="85" t="str">
        <f>IFERROR(INDEX(참조목록2!$B$129:$B$151,MATCH(7,INDEX(참조목록2!X$129:X$151,,),0)),"")</f>
        <v>유자</v>
      </c>
      <c r="E418" s="85" t="str">
        <f>IFERROR(INDEX(참조목록2!$B$152:$B$173,MATCH(7,INDEX(참조목록2!X$152:X$173,,),0)),"")</f>
        <v>대만 사파이어</v>
      </c>
      <c r="F418" s="97" t="str">
        <f>IFERROR(INDEX(참조목록2!$B$174:$B$198,MATCH(7,INDEX(참조목록2!X$174:X$198,,),0)),"")</f>
        <v>청룡도</v>
      </c>
    </row>
    <row r="419" spans="2:6" x14ac:dyDescent="0.3">
      <c r="B419" s="89" t="s">
        <v>1193</v>
      </c>
      <c r="C419" s="85" t="str">
        <f>IFERROR(INDEX(참조목록2!$B$106:$B$128,MATCH(8,INDEX(참조목록2!X$106:X$128,,),0)),"")</f>
        <v>조선 은</v>
      </c>
      <c r="D419" s="85" t="str">
        <f>IFERROR(INDEX(참조목록2!$B$129:$B$151,MATCH(8,INDEX(참조목록2!X$129:X$151,,),0)),"")</f>
        <v>타네가시마 총</v>
      </c>
      <c r="E419" s="85" t="str">
        <f>IFERROR(INDEX(참조목록2!$B$152:$B$173,MATCH(8,INDEX(참조목록2!X$152:X$173,,),0)),"")</f>
        <v>각 세공</v>
      </c>
      <c r="F419" s="97" t="str">
        <f>IFERROR(INDEX(참조목록2!$B$174:$B$198,MATCH(8,INDEX(참조목록2!X$174:X$198,,),0)),"")</f>
        <v>양지백옥</v>
      </c>
    </row>
    <row r="420" spans="2:6" x14ac:dyDescent="0.3">
      <c r="B420" s="89" t="s">
        <v>1194</v>
      </c>
      <c r="C420" s="85" t="str">
        <f>IFERROR(INDEX(참조목록2!$B$106:$B$128,MATCH(9,INDEX(참조목록2!X$106:X$128,,),0)),"")</f>
        <v>안동소주</v>
      </c>
      <c r="D420" s="85" t="str">
        <f>IFERROR(INDEX(참조목록2!$B$129:$B$151,MATCH(9,INDEX(참조목록2!X$129:X$151,,),0)),"")</f>
        <v>일본화</v>
      </c>
      <c r="E420" s="85" t="str">
        <f>IFERROR(INDEX(참조목록2!$B$152:$B$173,MATCH(9,INDEX(참조목록2!X$152:X$173,,),0)),"")</f>
        <v>쇼로우</v>
      </c>
      <c r="F420" s="97" t="str">
        <f>IFERROR(INDEX(참조목록2!$B$174:$B$198,MATCH(9,INDEX(참조목록2!X$174:X$198,,),0)),"")</f>
        <v>중국비단</v>
      </c>
    </row>
    <row r="421" spans="2:6" ht="17.25" thickBot="1" x14ac:dyDescent="0.35">
      <c r="B421" s="91" t="s">
        <v>1195</v>
      </c>
      <c r="C421" s="98" t="str">
        <f>IFERROR(INDEX(참조목록2!$B$106:$B$128,MATCH(10,INDEX(참조목록2!X$106:X$128,,),0)),"")</f>
        <v>조선 서적</v>
      </c>
      <c r="D421" s="98" t="str">
        <f>IFERROR(INDEX(참조목록2!$B$129:$B$151,MATCH(10,INDEX(참조목록2!X$129:X$151,,),0)),"")</f>
        <v>오배자</v>
      </c>
      <c r="E421" s="98" t="str">
        <f>IFERROR(INDEX(참조목록2!$B$152:$B$173,MATCH(10,INDEX(참조목록2!X$152:X$173,,),0)),"")</f>
        <v>굴조개</v>
      </c>
      <c r="F421" s="99" t="str">
        <f>IFERROR(INDEX(참조목록2!$B$174:$B$198,MATCH(10,INDEX(참조목록2!X$174:X$198,,),0)),"")</f>
        <v>운남 은</v>
      </c>
    </row>
    <row r="422" spans="2:6" x14ac:dyDescent="0.3">
      <c r="B422" s="102" t="s">
        <v>781</v>
      </c>
      <c r="C422" s="85" t="str">
        <f>IFERROR(INDEX(참조목록2!$B$106:$B$128,MATCH(1,INDEX(참조목록2!Y$106:Y$128,,),0)),"")</f>
        <v>호피</v>
      </c>
      <c r="D422" s="85" t="str">
        <f>IFERROR(INDEX(참조목록2!$B$129:$B$151,MATCH(1,INDEX(참조목록2!Y$129:Y$151,,),0)),"")</f>
        <v>자수정</v>
      </c>
      <c r="E422" s="85" t="str">
        <f>IFERROR(INDEX(참조목록2!$B$152:$B$173,MATCH(1,INDEX(참조목록2!Y$152:Y$173,,),0)),"")</f>
        <v>물소</v>
      </c>
      <c r="F422" s="97" t="str">
        <f>IFERROR(INDEX(참조목록2!$B$174:$B$198,MATCH(1,INDEX(참조목록2!Y$174:Y$198,,),0)),"")</f>
        <v>스타아니스</v>
      </c>
    </row>
    <row r="423" spans="2:6" x14ac:dyDescent="0.3">
      <c r="B423" s="89" t="s">
        <v>782</v>
      </c>
      <c r="C423" s="84" t="str">
        <f>IFERROR(INDEX(참조목록2!$B$106:$B$128,MATCH(2,INDEX(참조목록2!Y$106:Y$128,,),0)),"")</f>
        <v>참다시마</v>
      </c>
      <c r="D423" s="84" t="str">
        <f>IFERROR(INDEX(참조목록2!$B$129:$B$151,MATCH(2,INDEX(참조목록2!Y$129:Y$151,,),0)),"")</f>
        <v>가지</v>
      </c>
      <c r="E423" s="84" t="str">
        <f>IFERROR(INDEX(참조목록2!$B$152:$B$173,MATCH(2,INDEX(참조목록2!Y$152:Y$173,,),0)),"")</f>
        <v>사다장</v>
      </c>
      <c r="F423" s="90" t="str">
        <f>IFERROR(INDEX(참조목록2!$B$174:$B$198,MATCH(2,INDEX(참조목록2!Y$174:Y$198,,),0)),"")</f>
        <v>당나귀</v>
      </c>
    </row>
    <row r="424" spans="2:6" x14ac:dyDescent="0.3">
      <c r="B424" s="89" t="s">
        <v>783</v>
      </c>
      <c r="C424" s="84" t="str">
        <f>IFERROR(INDEX(참조목록2!$B$106:$B$128,MATCH(3,INDEX(참조목록2!Y$106:Y$128,,),0)),"")</f>
        <v>한지</v>
      </c>
      <c r="D424" s="84" t="str">
        <f>IFERROR(INDEX(참조목록2!$B$129:$B$151,MATCH(3,INDEX(참조목록2!Y$129:Y$151,,),0)),"")</f>
        <v>간장</v>
      </c>
      <c r="E424" s="84" t="str">
        <f>IFERROR(INDEX(참조목록2!$B$152:$B$173,MATCH(3,INDEX(참조목록2!Y$152:Y$173,,),0)),"")</f>
        <v>홍두</v>
      </c>
      <c r="F424" s="90" t="str">
        <f>IFERROR(INDEX(참조목록2!$B$174:$B$198,MATCH(3,INDEX(참조목록2!Y$174:Y$198,,),0)),"")</f>
        <v>중국 서화</v>
      </c>
    </row>
    <row r="425" spans="2:6" x14ac:dyDescent="0.3">
      <c r="B425" s="89" t="s">
        <v>784</v>
      </c>
      <c r="C425" s="84" t="str">
        <f>IFERROR(INDEX(참조목록2!$B$106:$B$128,MATCH(4,INDEX(참조목록2!Y$106:Y$128,,),0)),"")</f>
        <v>조선차</v>
      </c>
      <c r="D425" s="84" t="str">
        <f>IFERROR(INDEX(참조목록2!$B$129:$B$151,MATCH(4,INDEX(참조목록2!Y$129:Y$151,,),0)),"")</f>
        <v>등심초</v>
      </c>
      <c r="E425" s="84" t="str">
        <f>IFERROR(INDEX(참조목록2!$B$152:$B$173,MATCH(4,INDEX(참조목록2!Y$152:Y$173,,),0)),"")</f>
        <v>숭어알 젓갈</v>
      </c>
      <c r="F425" s="90" t="str">
        <f>IFERROR(INDEX(참조목록2!$B$174:$B$198,MATCH(4,INDEX(참조목록2!Y$174:Y$198,,),0)),"")</f>
        <v>단안총</v>
      </c>
    </row>
    <row r="426" spans="2:6" x14ac:dyDescent="0.3">
      <c r="B426" s="89" t="s">
        <v>785</v>
      </c>
      <c r="C426" s="84" t="str">
        <f>IFERROR(INDEX(참조목록2!$B$106:$B$128,MATCH(5,INDEX(참조목록2!Y$106:Y$128,,),0)),"")</f>
        <v>명주</v>
      </c>
      <c r="D426" s="84" t="str">
        <f>IFERROR(INDEX(참조목록2!$B$129:$B$151,MATCH(5,INDEX(참조목록2!Y$129:Y$151,,),0)),"")</f>
        <v>일본 서적</v>
      </c>
      <c r="E426" s="84" t="str">
        <f>IFERROR(INDEX(참조목록2!$B$152:$B$173,MATCH(5,INDEX(참조목록2!Y$152:Y$173,,),0)),"")</f>
        <v>진과스 금</v>
      </c>
      <c r="F426" s="90" t="str">
        <f>IFERROR(INDEX(참조목록2!$B$174:$B$198,MATCH(5,INDEX(참조목록2!Y$174:Y$198,,),0)),"")</f>
        <v>송백자</v>
      </c>
    </row>
    <row r="427" spans="2:6" x14ac:dyDescent="0.3">
      <c r="B427" s="89" t="s">
        <v>786</v>
      </c>
      <c r="C427" s="84" t="str">
        <f>IFERROR(INDEX(참조목록2!$B$106:$B$128,MATCH(6,INDEX(참조목록2!Y$106:Y$128,,),0)),"")</f>
        <v>산초</v>
      </c>
      <c r="D427" s="84" t="str">
        <f>IFERROR(INDEX(참조목록2!$B$129:$B$151,MATCH(6,INDEX(참조목록2!Y$129:Y$151,,),0)),"")</f>
        <v>모시</v>
      </c>
      <c r="E427" s="84" t="str">
        <f>IFERROR(INDEX(참조목록2!$B$152:$B$173,MATCH(6,INDEX(참조목록2!Y$152:Y$173,,),0)),"")</f>
        <v>쇼로우</v>
      </c>
      <c r="F427" s="90" t="str">
        <f>IFERROR(INDEX(참조목록2!$B$174:$B$198,MATCH(6,INDEX(참조목록2!Y$174:Y$198,,),0)),"")</f>
        <v>청룡도</v>
      </c>
    </row>
    <row r="428" spans="2:6" x14ac:dyDescent="0.3">
      <c r="B428" s="89" t="s">
        <v>787</v>
      </c>
      <c r="C428" s="84" t="str">
        <f>IFERROR(INDEX(참조목록2!$B$106:$B$128,MATCH(7,INDEX(참조목록2!Y$106:Y$128,,),0)),"")</f>
        <v>안동소주</v>
      </c>
      <c r="D428" s="84" t="str">
        <f>IFERROR(INDEX(참조목록2!$B$129:$B$151,MATCH(7,INDEX(참조목록2!Y$129:Y$151,,),0)),"")</f>
        <v>유자</v>
      </c>
      <c r="E428" s="84" t="str">
        <f>IFERROR(INDEX(참조목록2!$B$152:$B$173,MATCH(7,INDEX(참조목록2!Y$152:Y$173,,),0)),"")</f>
        <v>대만 사파이어</v>
      </c>
      <c r="F428" s="90" t="str">
        <f>IFERROR(INDEX(참조목록2!$B$174:$B$198,MATCH(7,INDEX(참조목록2!Y$174:Y$198,,),0)),"")</f>
        <v>중화면</v>
      </c>
    </row>
    <row r="429" spans="2:6" x14ac:dyDescent="0.3">
      <c r="B429" s="89" t="s">
        <v>788</v>
      </c>
      <c r="C429" s="84" t="str">
        <f>IFERROR(INDEX(참조목록2!$B$106:$B$128,MATCH(8,INDEX(참조목록2!Y$106:Y$128,,),0)),"")</f>
        <v>나전칠기</v>
      </c>
      <c r="D429" s="84" t="str">
        <f>IFERROR(INDEX(참조목록2!$B$129:$B$151,MATCH(8,INDEX(참조목록2!Y$129:Y$151,,),0)),"")</f>
        <v>일본화</v>
      </c>
      <c r="E429" s="84" t="str">
        <f>IFERROR(INDEX(참조목록2!$B$152:$B$173,MATCH(8,INDEX(참조목록2!Y$152:Y$173,,),0)),"")</f>
        <v>애옥</v>
      </c>
      <c r="F429" s="90" t="str">
        <f>IFERROR(INDEX(참조목록2!$B$174:$B$198,MATCH(8,INDEX(참조목록2!Y$174:Y$198,,),0)),"")</f>
        <v>중국차</v>
      </c>
    </row>
    <row r="430" spans="2:6" x14ac:dyDescent="0.3">
      <c r="B430" s="89" t="s">
        <v>789</v>
      </c>
      <c r="C430" s="84" t="str">
        <f>IFERROR(INDEX(참조목록2!$B$106:$B$128,MATCH(9,INDEX(참조목록2!Y$106:Y$128,,),0)),"")</f>
        <v>한우</v>
      </c>
      <c r="D430" s="84" t="str">
        <f>IFERROR(INDEX(참조목록2!$B$129:$B$151,MATCH(9,INDEX(참조목록2!Y$129:Y$151,,),0)),"")</f>
        <v>오배자</v>
      </c>
      <c r="E430" s="84" t="str">
        <f>IFERROR(INDEX(참조목록2!$B$152:$B$173,MATCH(9,INDEX(참조목록2!Y$152:Y$173,,),0)),"")</f>
        <v>마직물</v>
      </c>
      <c r="F430" s="90" t="str">
        <f>IFERROR(INDEX(참조목록2!$B$174:$B$198,MATCH(9,INDEX(참조목록2!Y$174:Y$198,,),0)),"")</f>
        <v>소홍주</v>
      </c>
    </row>
    <row r="431" spans="2:6" ht="17.25" thickBot="1" x14ac:dyDescent="0.35">
      <c r="B431" s="91" t="s">
        <v>790</v>
      </c>
      <c r="C431" s="92" t="str">
        <f>IFERROR(INDEX(참조목록2!$B$106:$B$128,MATCH(10,INDEX(참조목록2!Y$106:Y$128,,),0)),"")</f>
        <v>투척 폭탄</v>
      </c>
      <c r="D431" s="92" t="str">
        <f>IFERROR(INDEX(참조목록2!$B$129:$B$151,MATCH(10,INDEX(참조목록2!Y$129:Y$151,,),0)),"")</f>
        <v>백자광석</v>
      </c>
      <c r="E431" s="92" t="str">
        <f>IFERROR(INDEX(참조목록2!$B$152:$B$173,MATCH(10,INDEX(참조목록2!Y$152:Y$173,,),0)),"")</f>
        <v>대만 미주</v>
      </c>
      <c r="F431" s="93" t="str">
        <f>IFERROR(INDEX(참조목록2!$B$174:$B$198,MATCH(10,INDEX(참조목록2!Y$174:Y$198,,),0)),"")</f>
        <v>동충하초</v>
      </c>
    </row>
    <row r="432" spans="2:6" x14ac:dyDescent="0.3">
      <c r="B432" s="102" t="s">
        <v>791</v>
      </c>
      <c r="C432" s="85" t="str">
        <f>IFERROR(INDEX(참조목록2!$B$106:$B$128,MATCH(1,INDEX(참조목록2!Z$106:Z$128,,),0)),"")</f>
        <v>참다시마</v>
      </c>
      <c r="D432" s="85" t="str">
        <f>IFERROR(INDEX(참조목록2!$B$129:$B$151,MATCH(1,INDEX(참조목록2!Z$129:Z$151,,),0)),"")</f>
        <v>자수정</v>
      </c>
      <c r="E432" s="85" t="str">
        <f>IFERROR(INDEX(참조목록2!$B$152:$B$173,MATCH(1,INDEX(참조목록2!Z$152:Z$173,,),0)),"")</f>
        <v>물소</v>
      </c>
      <c r="F432" s="97" t="str">
        <f>IFERROR(INDEX(참조목록2!$B$174:$B$198,MATCH(1,INDEX(참조목록2!Z$174:Z$198,,),0)),"")</f>
        <v>당나귀</v>
      </c>
    </row>
    <row r="433" spans="2:6" x14ac:dyDescent="0.3">
      <c r="B433" s="89" t="s">
        <v>792</v>
      </c>
      <c r="C433" s="85" t="str">
        <f>IFERROR(INDEX(참조목록2!$B$106:$B$128,MATCH(2,INDEX(참조목록2!Z$106:Z$128,,),0)),"")</f>
        <v>산초</v>
      </c>
      <c r="D433" s="85" t="str">
        <f>IFERROR(INDEX(참조목록2!$B$129:$B$151,MATCH(2,INDEX(참조목록2!Z$129:Z$151,,),0)),"")</f>
        <v>소바</v>
      </c>
      <c r="E433" s="85" t="str">
        <f>IFERROR(INDEX(참조목록2!$B$152:$B$173,MATCH(2,INDEX(참조목록2!Z$152:Z$173,,),0)),"")</f>
        <v>링쟈오</v>
      </c>
      <c r="F433" s="97" t="str">
        <f>IFERROR(INDEX(참조목록2!$B$174:$B$198,MATCH(2,INDEX(참조목록2!Z$174:Z$198,,),0)),"")</f>
        <v>파초</v>
      </c>
    </row>
    <row r="434" spans="2:6" x14ac:dyDescent="0.3">
      <c r="B434" s="89" t="s">
        <v>793</v>
      </c>
      <c r="C434" s="85" t="str">
        <f>IFERROR(INDEX(참조목록2!$B$106:$B$128,MATCH(3,INDEX(참조목록2!Z$106:Z$128,,),0)),"")</f>
        <v>한지</v>
      </c>
      <c r="D434" s="85" t="str">
        <f>IFERROR(INDEX(참조목록2!$B$129:$B$151,MATCH(3,INDEX(참조목록2!Z$129:Z$151,,),0)),"")</f>
        <v>간장</v>
      </c>
      <c r="E434" s="85" t="str">
        <f>IFERROR(INDEX(참조목록2!$B$152:$B$173,MATCH(3,INDEX(참조목록2!Z$152:Z$173,,),0)),"")</f>
        <v>사슴 가죽</v>
      </c>
      <c r="F434" s="97" t="str">
        <f>IFERROR(INDEX(참조목록2!$B$174:$B$198,MATCH(3,INDEX(참조목록2!Z$174:Z$198,,),0)),"")</f>
        <v>중국 서화</v>
      </c>
    </row>
    <row r="435" spans="2:6" x14ac:dyDescent="0.3">
      <c r="B435" s="89" t="s">
        <v>794</v>
      </c>
      <c r="C435" s="85" t="str">
        <f>IFERROR(INDEX(참조목록2!$B$106:$B$128,MATCH(4,INDEX(참조목록2!Z$106:Z$128,,),0)),"")</f>
        <v>조선차</v>
      </c>
      <c r="D435" s="85" t="str">
        <f>IFERROR(INDEX(참조목록2!$B$129:$B$151,MATCH(4,INDEX(참조목록2!Z$129:Z$151,,),0)),"")</f>
        <v>등심초</v>
      </c>
      <c r="E435" s="85" t="str">
        <f>IFERROR(INDEX(참조목록2!$B$152:$B$173,MATCH(4,INDEX(참조목록2!Z$152:Z$173,,),0)),"")</f>
        <v>홍두</v>
      </c>
      <c r="F435" s="97" t="str">
        <f>IFERROR(INDEX(참조목록2!$B$174:$B$198,MATCH(4,INDEX(참조목록2!Z$174:Z$198,,),0)),"")</f>
        <v>단안총</v>
      </c>
    </row>
    <row r="436" spans="2:6" x14ac:dyDescent="0.3">
      <c r="B436" s="89" t="s">
        <v>795</v>
      </c>
      <c r="C436" s="85" t="str">
        <f>IFERROR(INDEX(참조목록2!$B$106:$B$128,MATCH(5,INDEX(참조목록2!Z$106:Z$128,,),0)),"")</f>
        <v>명주</v>
      </c>
      <c r="D436" s="85" t="str">
        <f>IFERROR(INDEX(참조목록2!$B$129:$B$151,MATCH(5,INDEX(참조목록2!Z$129:Z$151,,),0)),"")</f>
        <v>일본 서적</v>
      </c>
      <c r="E436" s="85" t="str">
        <f>IFERROR(INDEX(참조목록2!$B$152:$B$173,MATCH(5,INDEX(참조목록2!Z$152:Z$173,,),0)),"")</f>
        <v>숭어알 젓갈</v>
      </c>
      <c r="F436" s="97" t="str">
        <f>IFERROR(INDEX(참조목록2!$B$174:$B$198,MATCH(5,INDEX(참조목록2!Z$174:Z$198,,),0)),"")</f>
        <v>송백자</v>
      </c>
    </row>
    <row r="437" spans="2:6" x14ac:dyDescent="0.3">
      <c r="B437" s="89" t="s">
        <v>796</v>
      </c>
      <c r="C437" s="85" t="str">
        <f>IFERROR(INDEX(참조목록2!$B$106:$B$128,MATCH(6,INDEX(참조목록2!Z$106:Z$128,,),0)),"")</f>
        <v>나전칠기</v>
      </c>
      <c r="D437" s="85" t="str">
        <f>IFERROR(INDEX(참조목록2!$B$129:$B$151,MATCH(6,INDEX(참조목록2!Z$129:Z$151,,),0)),"")</f>
        <v>모시</v>
      </c>
      <c r="E437" s="85" t="str">
        <f>IFERROR(INDEX(참조목록2!$B$152:$B$173,MATCH(6,INDEX(참조목록2!Z$152:Z$173,,),0)),"")</f>
        <v>진과스 금</v>
      </c>
      <c r="F437" s="97" t="str">
        <f>IFERROR(INDEX(참조목록2!$B$174:$B$198,MATCH(6,INDEX(참조목록2!Z$174:Z$198,,),0)),"")</f>
        <v>청룡도</v>
      </c>
    </row>
    <row r="438" spans="2:6" x14ac:dyDescent="0.3">
      <c r="B438" s="89" t="s">
        <v>797</v>
      </c>
      <c r="C438" s="85" t="str">
        <f>IFERROR(INDEX(참조목록2!$B$106:$B$128,MATCH(7,INDEX(참조목록2!Z$106:Z$128,,),0)),"")</f>
        <v>한우</v>
      </c>
      <c r="D438" s="85" t="str">
        <f>IFERROR(INDEX(참조목록2!$B$129:$B$151,MATCH(7,INDEX(참조목록2!Z$129:Z$151,,),0)),"")</f>
        <v>유자</v>
      </c>
      <c r="E438" s="85" t="str">
        <f>IFERROR(INDEX(참조목록2!$B$152:$B$173,MATCH(7,INDEX(참조목록2!Z$152:Z$173,,),0)),"")</f>
        <v>사다장</v>
      </c>
      <c r="F438" s="97" t="str">
        <f>IFERROR(INDEX(참조목록2!$B$174:$B$198,MATCH(7,INDEX(참조목록2!Z$174:Z$198,,),0)),"")</f>
        <v>중화면</v>
      </c>
    </row>
    <row r="439" spans="2:6" x14ac:dyDescent="0.3">
      <c r="B439" s="89" t="s">
        <v>798</v>
      </c>
      <c r="C439" s="85" t="str">
        <f>IFERROR(INDEX(참조목록2!$B$106:$B$128,MATCH(8,INDEX(참조목록2!Z$106:Z$128,,),0)),"")</f>
        <v>투척 폭탄</v>
      </c>
      <c r="D439" s="85" t="str">
        <f>IFERROR(INDEX(참조목록2!$B$129:$B$151,MATCH(8,INDEX(참조목록2!Z$129:Z$151,,),0)),"")</f>
        <v>일본화</v>
      </c>
      <c r="E439" s="85" t="str">
        <f>IFERROR(INDEX(참조목록2!$B$152:$B$173,MATCH(8,INDEX(참조목록2!Z$152:Z$173,,),0)),"")</f>
        <v>쇼로우</v>
      </c>
      <c r="F439" s="97" t="str">
        <f>IFERROR(INDEX(참조목록2!$B$174:$B$198,MATCH(8,INDEX(참조목록2!Z$174:Z$198,,),0)),"")</f>
        <v>중국차</v>
      </c>
    </row>
    <row r="440" spans="2:6" x14ac:dyDescent="0.3">
      <c r="B440" s="89" t="s">
        <v>799</v>
      </c>
      <c r="C440" s="85" t="str">
        <f>IFERROR(INDEX(참조목록2!$B$106:$B$128,MATCH(9,INDEX(참조목록2!Z$106:Z$128,,),0)),"")</f>
        <v>대도</v>
      </c>
      <c r="D440" s="85" t="str">
        <f>IFERROR(INDEX(참조목록2!$B$129:$B$151,MATCH(9,INDEX(참조목록2!Z$129:Z$151,,),0)),"")</f>
        <v>오배자</v>
      </c>
      <c r="E440" s="85" t="str">
        <f>IFERROR(INDEX(참조목록2!$B$152:$B$173,MATCH(9,INDEX(참조목록2!Z$152:Z$173,,),0)),"")</f>
        <v>대만 사파이어</v>
      </c>
      <c r="F440" s="97" t="str">
        <f>IFERROR(INDEX(참조목록2!$B$174:$B$198,MATCH(9,INDEX(참조목록2!Z$174:Z$198,,),0)),"")</f>
        <v>동충하초</v>
      </c>
    </row>
    <row r="441" spans="2:6" ht="17.25" thickBot="1" x14ac:dyDescent="0.35">
      <c r="B441" s="91" t="s">
        <v>800</v>
      </c>
      <c r="C441" s="98" t="str">
        <f>IFERROR(INDEX(참조목록2!$B$106:$B$128,MATCH(10,INDEX(참조목록2!Z$106:Z$128,,),0)),"")</f>
        <v>고려청자</v>
      </c>
      <c r="D441" s="98" t="str">
        <f>IFERROR(INDEX(참조목록2!$B$129:$B$151,MATCH(10,INDEX(참조목록2!Z$129:Z$151,,),0)),"")</f>
        <v>백자광석</v>
      </c>
      <c r="E441" s="98" t="str">
        <f>IFERROR(INDEX(참조목록2!$B$152:$B$173,MATCH(10,INDEX(참조목록2!Z$152:Z$173,,),0)),"")</f>
        <v>애옥</v>
      </c>
      <c r="F441" s="99" t="str">
        <f>IFERROR(INDEX(참조목록2!$B$174:$B$198,MATCH(10,INDEX(참조목록2!Z$174:Z$198,,),0)),"")</f>
        <v>스타아니스</v>
      </c>
    </row>
    <row r="442" spans="2:6" x14ac:dyDescent="0.3">
      <c r="B442" s="102" t="s">
        <v>801</v>
      </c>
      <c r="C442" s="85" t="str">
        <f>IFERROR(INDEX(참조목록2!$B$106:$B$128,MATCH(1,INDEX(참조목록2!AA$106:AA$128,,),0)),"")</f>
        <v>양주 밤</v>
      </c>
      <c r="D442" s="85" t="str">
        <f>IFERROR(INDEX(참조목록2!$B$129:$B$151,MATCH(1,INDEX(참조목록2!AA$129:AA$151,,),0)),"")</f>
        <v>멧돼지</v>
      </c>
      <c r="E442" s="85" t="str">
        <f>IFERROR(INDEX(참조목록2!$B$152:$B$173,MATCH(1,INDEX(참조목록2!AA$152:AA$173,,),0)),"")</f>
        <v>등</v>
      </c>
      <c r="F442" s="97" t="str">
        <f>IFERROR(INDEX(참조목록2!$B$174:$B$198,MATCH(1,INDEX(참조목록2!AA$174:AA$198,,),0)),"")</f>
        <v>운남 은</v>
      </c>
    </row>
    <row r="443" spans="2:6" x14ac:dyDescent="0.3">
      <c r="B443" s="89" t="s">
        <v>802</v>
      </c>
      <c r="C443" s="85" t="str">
        <f>IFERROR(INDEX(참조목록2!$B$106:$B$128,MATCH(2,INDEX(참조목록2!AA$106:AA$128,,),0)),"")</f>
        <v>인삼</v>
      </c>
      <c r="D443" s="85" t="str">
        <f>IFERROR(INDEX(참조목록2!$B$129:$B$151,MATCH(2,INDEX(참조목록2!AA$129:AA$151,,),0)),"")</f>
        <v>등심초</v>
      </c>
      <c r="E443" s="85" t="str">
        <f>IFERROR(INDEX(참조목록2!$B$152:$B$173,MATCH(2,INDEX(참조목록2!AA$152:AA$173,,),0)),"")</f>
        <v>숭어알 젓갈</v>
      </c>
      <c r="F443" s="97" t="str">
        <f>IFERROR(INDEX(참조목록2!$B$174:$B$198,MATCH(2,INDEX(참조목록2!AA$174:AA$198,,),0)),"")</f>
        <v>적동광</v>
      </c>
    </row>
    <row r="444" spans="2:6" x14ac:dyDescent="0.3">
      <c r="B444" s="89" t="s">
        <v>803</v>
      </c>
      <c r="C444" s="85" t="str">
        <f>IFERROR(INDEX(참조목록2!$B$106:$B$128,MATCH(3,INDEX(참조목록2!AA$106:AA$128,,),0)),"")</f>
        <v>호안석</v>
      </c>
      <c r="D444" s="85" t="str">
        <f>IFERROR(INDEX(참조목록2!$B$129:$B$151,MATCH(3,INDEX(참조목록2!AA$129:AA$151,,),0)),"")</f>
        <v>자수정</v>
      </c>
      <c r="E444" s="85" t="str">
        <f>IFERROR(INDEX(참조목록2!$B$152:$B$173,MATCH(3,INDEX(참조목록2!AA$152:AA$173,,),0)),"")</f>
        <v>홍두</v>
      </c>
      <c r="F444" s="97" t="str">
        <f>IFERROR(INDEX(참조목록2!$B$174:$B$198,MATCH(3,INDEX(참조목록2!AA$174:AA$198,,),0)),"")</f>
        <v>중국 서화</v>
      </c>
    </row>
    <row r="445" spans="2:6" x14ac:dyDescent="0.3">
      <c r="B445" s="89" t="s">
        <v>804</v>
      </c>
      <c r="C445" s="85" t="str">
        <f>IFERROR(INDEX(참조목록2!$B$106:$B$128,MATCH(4,INDEX(참조목록2!AA$106:AA$128,,),0)),"")</f>
        <v>한지</v>
      </c>
      <c r="D445" s="85" t="str">
        <f>IFERROR(INDEX(참조목록2!$B$129:$B$151,MATCH(4,INDEX(참조목록2!AA$129:AA$151,,),0)),"")</f>
        <v>일본 서적</v>
      </c>
      <c r="E445" s="85" t="str">
        <f>IFERROR(INDEX(참조목록2!$B$152:$B$173,MATCH(4,INDEX(참조목록2!AA$152:AA$173,,),0)),"")</f>
        <v>진과스 금</v>
      </c>
      <c r="F445" s="97" t="str">
        <f>IFERROR(INDEX(참조목록2!$B$174:$B$198,MATCH(4,INDEX(참조목록2!AA$174:AA$198,,),0)),"")</f>
        <v>단안총</v>
      </c>
    </row>
    <row r="446" spans="2:6" x14ac:dyDescent="0.3">
      <c r="B446" s="89" t="s">
        <v>805</v>
      </c>
      <c r="C446" s="85" t="str">
        <f>IFERROR(INDEX(참조목록2!$B$106:$B$128,MATCH(5,INDEX(참조목록2!AA$106:AA$128,,),0)),"")</f>
        <v>조선차</v>
      </c>
      <c r="D446" s="85" t="str">
        <f>IFERROR(INDEX(참조목록2!$B$129:$B$151,MATCH(5,INDEX(참조목록2!AA$129:AA$151,,),0)),"")</f>
        <v>모시</v>
      </c>
      <c r="E446" s="85" t="str">
        <f>IFERROR(INDEX(참조목록2!$B$152:$B$173,MATCH(5,INDEX(참조목록2!AA$152:AA$173,,),0)),"")</f>
        <v>사다장</v>
      </c>
      <c r="F446" s="97" t="str">
        <f>IFERROR(INDEX(참조목록2!$B$174:$B$198,MATCH(5,INDEX(참조목록2!AA$174:AA$198,,),0)),"")</f>
        <v>송백자</v>
      </c>
    </row>
    <row r="447" spans="2:6" x14ac:dyDescent="0.3">
      <c r="B447" s="89" t="s">
        <v>806</v>
      </c>
      <c r="C447" s="85" t="str">
        <f>IFERROR(INDEX(참조목록2!$B$106:$B$128,MATCH(6,INDEX(참조목록2!AA$106:AA$128,,),0)),"")</f>
        <v>명주</v>
      </c>
      <c r="D447" s="85" t="str">
        <f>IFERROR(INDEX(참조목록2!$B$129:$B$151,MATCH(6,INDEX(참조목록2!AA$129:AA$151,,),0)),"")</f>
        <v>유자</v>
      </c>
      <c r="E447" s="85" t="str">
        <f>IFERROR(INDEX(참조목록2!$B$152:$B$173,MATCH(6,INDEX(참조목록2!AA$152:AA$173,,),0)),"")</f>
        <v>쇼로우</v>
      </c>
      <c r="F447" s="97" t="str">
        <f>IFERROR(INDEX(참조목록2!$B$174:$B$198,MATCH(6,INDEX(참조목록2!AA$174:AA$198,,),0)),"")</f>
        <v>청룡도</v>
      </c>
    </row>
    <row r="448" spans="2:6" x14ac:dyDescent="0.3">
      <c r="B448" s="89" t="s">
        <v>807</v>
      </c>
      <c r="C448" s="85" t="str">
        <f>IFERROR(INDEX(참조목록2!$B$106:$B$128,MATCH(7,INDEX(참조목록2!AA$106:AA$128,,),0)),"")</f>
        <v>산초</v>
      </c>
      <c r="D448" s="85" t="str">
        <f>IFERROR(INDEX(참조목록2!$B$129:$B$151,MATCH(7,INDEX(참조목록2!AA$129:AA$151,,),0)),"")</f>
        <v>간장</v>
      </c>
      <c r="E448" s="85" t="str">
        <f>IFERROR(INDEX(참조목록2!$B$152:$B$173,MATCH(7,INDEX(참조목록2!AA$152:AA$173,,),0)),"")</f>
        <v>대만 사파이어</v>
      </c>
      <c r="F448" s="97" t="str">
        <f>IFERROR(INDEX(참조목록2!$B$174:$B$198,MATCH(7,INDEX(참조목록2!AA$174:AA$198,,),0)),"")</f>
        <v>동충하초</v>
      </c>
    </row>
    <row r="449" spans="2:6" x14ac:dyDescent="0.3">
      <c r="B449" s="89" t="s">
        <v>808</v>
      </c>
      <c r="C449" s="85" t="str">
        <f>IFERROR(INDEX(참조목록2!$B$106:$B$128,MATCH(8,INDEX(참조목록2!AA$106:AA$128,,),0)),"")</f>
        <v>나전칠기</v>
      </c>
      <c r="D449" s="85" t="str">
        <f>IFERROR(INDEX(참조목록2!$B$129:$B$151,MATCH(8,INDEX(참조목록2!AA$129:AA$151,,),0)),"")</f>
        <v>일본화</v>
      </c>
      <c r="E449" s="85" t="str">
        <f>IFERROR(INDEX(참조목록2!$B$152:$B$173,MATCH(8,INDEX(참조목록2!AA$152:AA$173,,),0)),"")</f>
        <v>애옥</v>
      </c>
      <c r="F449" s="97" t="str">
        <f>IFERROR(INDEX(참조목록2!$B$174:$B$198,MATCH(8,INDEX(참조목록2!AA$174:AA$198,,),0)),"")</f>
        <v>중국 서적</v>
      </c>
    </row>
    <row r="450" spans="2:6" x14ac:dyDescent="0.3">
      <c r="B450" s="89" t="s">
        <v>809</v>
      </c>
      <c r="C450" s="85" t="str">
        <f>IFERROR(INDEX(참조목록2!$B$106:$B$128,MATCH(9,INDEX(참조목록2!AA$106:AA$128,,),0)),"")</f>
        <v>한우</v>
      </c>
      <c r="D450" s="85" t="str">
        <f>IFERROR(INDEX(참조목록2!$B$129:$B$151,MATCH(9,INDEX(참조목록2!AA$129:AA$151,,),0)),"")</f>
        <v>오배자</v>
      </c>
      <c r="E450" s="85" t="str">
        <f>IFERROR(INDEX(참조목록2!$B$152:$B$173,MATCH(9,INDEX(참조목록2!AA$152:AA$173,,),0)),"")</f>
        <v>마직물</v>
      </c>
      <c r="F450" s="97" t="str">
        <f>IFERROR(INDEX(참조목록2!$B$174:$B$198,MATCH(9,INDEX(참조목록2!AA$174:AA$198,,),0)),"")</f>
        <v>파초</v>
      </c>
    </row>
    <row r="451" spans="2:6" ht="17.25" thickBot="1" x14ac:dyDescent="0.35">
      <c r="B451" s="91" t="s">
        <v>810</v>
      </c>
      <c r="C451" s="98" t="str">
        <f>IFERROR(INDEX(참조목록2!$B$106:$B$128,MATCH(10,INDEX(참조목록2!AA$106:AA$128,,),0)),"")</f>
        <v>투척 폭탄</v>
      </c>
      <c r="D451" s="98" t="str">
        <f>IFERROR(INDEX(참조목록2!$B$129:$B$151,MATCH(10,INDEX(참조목록2!AA$129:AA$151,,),0)),"")</f>
        <v>백자광석</v>
      </c>
      <c r="E451" s="98" t="str">
        <f>IFERROR(INDEX(참조목록2!$B$152:$B$173,MATCH(10,INDEX(참조목록2!AA$152:AA$173,,),0)),"")</f>
        <v>대만 목각</v>
      </c>
      <c r="F451" s="99" t="str">
        <f>IFERROR(INDEX(참조목록2!$B$174:$B$198,MATCH(10,INDEX(참조목록2!AA$174:AA$198,,),0)),"")</f>
        <v>금목서</v>
      </c>
    </row>
  </sheetData>
  <phoneticPr fontId="1" type="noConversion"/>
  <conditionalFormatting sqref="F28:F50">
    <cfRule type="duplicateValues" dxfId="27" priority="28"/>
  </conditionalFormatting>
  <conditionalFormatting sqref="H3:H25">
    <cfRule type="duplicateValues" dxfId="26" priority="26"/>
  </conditionalFormatting>
  <conditionalFormatting sqref="I28:I50">
    <cfRule type="duplicateValues" dxfId="25" priority="27"/>
  </conditionalFormatting>
  <conditionalFormatting sqref="J3:J25">
    <cfRule type="duplicateValues" dxfId="24" priority="25"/>
  </conditionalFormatting>
  <conditionalFormatting sqref="J28:J50">
    <cfRule type="duplicateValues" dxfId="23" priority="24"/>
  </conditionalFormatting>
  <conditionalFormatting sqref="K3:K25">
    <cfRule type="duplicateValues" dxfId="22" priority="23"/>
  </conditionalFormatting>
  <conditionalFormatting sqref="K28:K50">
    <cfRule type="duplicateValues" dxfId="21" priority="22"/>
  </conditionalFormatting>
  <conditionalFormatting sqref="M3:M25">
    <cfRule type="duplicateValues" dxfId="20" priority="21"/>
  </conditionalFormatting>
  <conditionalFormatting sqref="M28:M50">
    <cfRule type="duplicateValues" dxfId="19" priority="20"/>
  </conditionalFormatting>
  <conditionalFormatting sqref="M53:M74">
    <cfRule type="duplicateValues" dxfId="18" priority="19"/>
  </conditionalFormatting>
  <conditionalFormatting sqref="O53:O74">
    <cfRule type="duplicateValues" dxfId="17" priority="18"/>
  </conditionalFormatting>
  <conditionalFormatting sqref="Q3:Q25">
    <cfRule type="duplicateValues" dxfId="16" priority="17"/>
  </conditionalFormatting>
  <conditionalFormatting sqref="Q28:Q50">
    <cfRule type="duplicateValues" dxfId="15" priority="16"/>
  </conditionalFormatting>
  <conditionalFormatting sqref="Q53:Q74">
    <cfRule type="duplicateValues" dxfId="14" priority="15"/>
  </conditionalFormatting>
  <conditionalFormatting sqref="Q77:Q101">
    <cfRule type="duplicateValues" dxfId="13" priority="14"/>
  </conditionalFormatting>
  <conditionalFormatting sqref="R53:R74">
    <cfRule type="duplicateValues" dxfId="12" priority="13"/>
  </conditionalFormatting>
  <conditionalFormatting sqref="R77:R101">
    <cfRule type="duplicateValues" dxfId="11" priority="12"/>
  </conditionalFormatting>
  <conditionalFormatting sqref="S28:S50">
    <cfRule type="duplicateValues" dxfId="10" priority="11"/>
  </conditionalFormatting>
  <conditionalFormatting sqref="S53:S74">
    <cfRule type="duplicateValues" dxfId="9" priority="10"/>
  </conditionalFormatting>
  <conditionalFormatting sqref="S77:S101">
    <cfRule type="duplicateValues" dxfId="8" priority="9"/>
  </conditionalFormatting>
  <conditionalFormatting sqref="T3:T25">
    <cfRule type="duplicateValues" dxfId="7" priority="8"/>
  </conditionalFormatting>
  <conditionalFormatting sqref="T28:T50">
    <cfRule type="duplicateValues" dxfId="6" priority="7"/>
  </conditionalFormatting>
  <conditionalFormatting sqref="T53:T74">
    <cfRule type="duplicateValues" dxfId="5" priority="6"/>
  </conditionalFormatting>
  <conditionalFormatting sqref="T77:T101">
    <cfRule type="duplicateValues" dxfId="4" priority="5"/>
  </conditionalFormatting>
  <conditionalFormatting sqref="V53:V74">
    <cfRule type="duplicateValues" dxfId="3" priority="4"/>
  </conditionalFormatting>
  <conditionalFormatting sqref="Z53:Z74">
    <cfRule type="duplicateValues" dxfId="2" priority="3"/>
  </conditionalFormatting>
  <conditionalFormatting sqref="AA53:AA74">
    <cfRule type="duplicateValues" dxfId="1" priority="2"/>
  </conditionalFormatting>
  <conditionalFormatting sqref="AA77:AA10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6</vt:i4>
      </vt:variant>
    </vt:vector>
  </HeadingPairs>
  <TitlesOfParts>
    <vt:vector size="15" baseType="lpstr">
      <vt:lpstr>main</vt:lpstr>
      <vt:lpstr>남만교역품 도감</vt:lpstr>
      <vt:lpstr>남만매각가</vt:lpstr>
      <vt:lpstr>조선</vt:lpstr>
      <vt:lpstr>일본</vt:lpstr>
      <vt:lpstr>대만</vt:lpstr>
      <vt:lpstr>화남</vt:lpstr>
      <vt:lpstr>참조목록</vt:lpstr>
      <vt:lpstr>참조목록2</vt:lpstr>
      <vt:lpstr>교역품종류</vt:lpstr>
      <vt:lpstr>남만국</vt:lpstr>
      <vt:lpstr>남만품</vt:lpstr>
      <vt:lpstr>문화권</vt:lpstr>
      <vt:lpstr>순위</vt:lpstr>
      <vt:lpstr>대만!항목목록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cmd98</dc:creator>
  <cp:lastModifiedBy>창규 이</cp:lastModifiedBy>
  <dcterms:created xsi:type="dcterms:W3CDTF">2021-01-13T22:58:38Z</dcterms:created>
  <dcterms:modified xsi:type="dcterms:W3CDTF">2025-09-15T11:08:56Z</dcterms:modified>
</cp:coreProperties>
</file>