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13_ncr:1_{65AC97D8-F590-4A4A-9032-79A6AE9073B5}" xr6:coauthVersionLast="47" xr6:coauthVersionMax="47" xr10:uidLastSave="{00000000-0000-0000-0000-000000000000}"/>
  <bookViews>
    <workbookView xWindow="-28920" yWindow="-120" windowWidth="29040" windowHeight="15720" xr2:uid="{944797C6-4EF5-470F-AC58-71010265AF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M24" i="1"/>
  <c r="N18" i="1"/>
  <c r="N17" i="1"/>
  <c r="M18" i="1"/>
  <c r="M17" i="1"/>
  <c r="L18" i="1"/>
  <c r="L17" i="1"/>
  <c r="N16" i="1"/>
  <c r="M16" i="1"/>
  <c r="L16" i="1"/>
  <c r="N10" i="1"/>
  <c r="N15" i="1" s="1"/>
  <c r="N9" i="1"/>
  <c r="M15" i="1" s="1"/>
  <c r="N8" i="1"/>
  <c r="L15" i="1" s="1"/>
  <c r="N7" i="1"/>
  <c r="N14" i="1" s="1"/>
  <c r="N6" i="1"/>
  <c r="M14" i="1" s="1"/>
  <c r="N5" i="1"/>
  <c r="L14" i="1" s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I3" i="1"/>
  <c r="H3" i="1"/>
  <c r="G3" i="1"/>
  <c r="L21" i="1" l="1"/>
  <c r="M21" i="1"/>
  <c r="N21" i="1"/>
</calcChain>
</file>

<file path=xl/sharedStrings.xml><?xml version="1.0" encoding="utf-8"?>
<sst xmlns="http://schemas.openxmlformats.org/spreadsheetml/2006/main" count="87" uniqueCount="75">
  <si>
    <t>none</t>
  </si>
  <si>
    <t>none</t>
    <phoneticPr fontId="1" type="noConversion"/>
  </si>
  <si>
    <t>로펙 점수</t>
    <phoneticPr fontId="1" type="noConversion"/>
  </si>
  <si>
    <t>힘 9600</t>
    <phoneticPr fontId="1" type="noConversion"/>
  </si>
  <si>
    <t>힘 16000</t>
    <phoneticPr fontId="1" type="noConversion"/>
  </si>
  <si>
    <t>신속 120</t>
    <phoneticPr fontId="1" type="noConversion"/>
  </si>
  <si>
    <t>신속 61</t>
    <phoneticPr fontId="1" type="noConversion"/>
  </si>
  <si>
    <t>치적 이중 상</t>
    <phoneticPr fontId="1" type="noConversion"/>
  </si>
  <si>
    <t>치적 이중 중</t>
    <phoneticPr fontId="1" type="noConversion"/>
  </si>
  <si>
    <t>치적 이중 하</t>
    <phoneticPr fontId="1" type="noConversion"/>
  </si>
  <si>
    <t>치피 이중 상</t>
    <phoneticPr fontId="1" type="noConversion"/>
  </si>
  <si>
    <t>무공 중</t>
    <phoneticPr fontId="1" type="noConversion"/>
  </si>
  <si>
    <t>무공 상</t>
    <phoneticPr fontId="1" type="noConversion"/>
  </si>
  <si>
    <t>추피 하</t>
    <phoneticPr fontId="1" type="noConversion"/>
  </si>
  <si>
    <t>추피 중</t>
    <phoneticPr fontId="1" type="noConversion"/>
  </si>
  <si>
    <t>추피 상</t>
    <phoneticPr fontId="1" type="noConversion"/>
  </si>
  <si>
    <t>치적 하</t>
    <phoneticPr fontId="1" type="noConversion"/>
  </si>
  <si>
    <t>치적 중</t>
    <phoneticPr fontId="1" type="noConversion"/>
  </si>
  <si>
    <t>치적 상</t>
    <phoneticPr fontId="1" type="noConversion"/>
  </si>
  <si>
    <t>치피 하</t>
    <phoneticPr fontId="1" type="noConversion"/>
  </si>
  <si>
    <t>치피 중</t>
    <phoneticPr fontId="1" type="noConversion"/>
  </si>
  <si>
    <t>치피 상</t>
    <phoneticPr fontId="1" type="noConversion"/>
  </si>
  <si>
    <t>백어택 하</t>
    <phoneticPr fontId="1" type="noConversion"/>
  </si>
  <si>
    <t>백어택 중</t>
    <phoneticPr fontId="1" type="noConversion"/>
  </si>
  <si>
    <t>백어택 상</t>
    <phoneticPr fontId="1" type="noConversion"/>
  </si>
  <si>
    <t>적추피 하</t>
    <phoneticPr fontId="1" type="noConversion"/>
  </si>
  <si>
    <t>적추피 중</t>
    <phoneticPr fontId="1" type="noConversion"/>
  </si>
  <si>
    <t>적추피 상</t>
    <phoneticPr fontId="1" type="noConversion"/>
  </si>
  <si>
    <t>쿨증 하</t>
    <phoneticPr fontId="1" type="noConversion"/>
  </si>
  <si>
    <t>쿨증 중</t>
    <phoneticPr fontId="1" type="noConversion"/>
  </si>
  <si>
    <t>쿨증 상</t>
    <phoneticPr fontId="1" type="noConversion"/>
  </si>
  <si>
    <t>추피 이중 하</t>
    <phoneticPr fontId="1" type="noConversion"/>
  </si>
  <si>
    <t>추피 이중 중</t>
    <phoneticPr fontId="1" type="noConversion"/>
  </si>
  <si>
    <t>추피 이중 상</t>
    <phoneticPr fontId="1" type="noConversion"/>
  </si>
  <si>
    <t>적추피 이중 하</t>
    <phoneticPr fontId="1" type="noConversion"/>
  </si>
  <si>
    <t>적추피 이중 중</t>
    <phoneticPr fontId="1" type="noConversion"/>
  </si>
  <si>
    <t>적추피 이중 상</t>
    <phoneticPr fontId="1" type="noConversion"/>
  </si>
  <si>
    <t>기본 전투력 예상</t>
    <phoneticPr fontId="1" type="noConversion"/>
  </si>
  <si>
    <t>기본 팔찌 효율</t>
    <phoneticPr fontId="1" type="noConversion"/>
  </si>
  <si>
    <t>변화 팔찌 효율</t>
    <phoneticPr fontId="1" type="noConversion"/>
  </si>
  <si>
    <t>기본 로펙</t>
    <phoneticPr fontId="1" type="noConversion"/>
  </si>
  <si>
    <t>전투력 예상</t>
    <phoneticPr fontId="1" type="noConversion"/>
  </si>
  <si>
    <t>변화된 로펙 점수</t>
    <phoneticPr fontId="1" type="noConversion"/>
  </si>
  <si>
    <t>변화된 예상 전투력</t>
    <phoneticPr fontId="1" type="noConversion"/>
  </si>
  <si>
    <t>변화된 팔찌 효율</t>
    <phoneticPr fontId="1" type="noConversion"/>
  </si>
  <si>
    <t>치피 이중 하</t>
    <phoneticPr fontId="1" type="noConversion"/>
  </si>
  <si>
    <t>치피 이중 중</t>
    <phoneticPr fontId="1" type="noConversion"/>
  </si>
  <si>
    <t>적중 무공 하</t>
    <phoneticPr fontId="1" type="noConversion"/>
  </si>
  <si>
    <t>적중 무공 중</t>
    <phoneticPr fontId="1" type="noConversion"/>
  </si>
  <si>
    <t>적중 무공 상</t>
    <phoneticPr fontId="1" type="noConversion"/>
  </si>
  <si>
    <t>스택 무공 하</t>
    <phoneticPr fontId="1" type="noConversion"/>
  </si>
  <si>
    <t>스택 무공 중</t>
    <phoneticPr fontId="1" type="noConversion"/>
  </si>
  <si>
    <t>스택 무공 상</t>
    <phoneticPr fontId="1" type="noConversion"/>
  </si>
  <si>
    <t>무공 하</t>
    <phoneticPr fontId="1" type="noConversion"/>
  </si>
  <si>
    <t>방깎 하</t>
    <phoneticPr fontId="1" type="noConversion"/>
  </si>
  <si>
    <t>방깎 중</t>
    <phoneticPr fontId="1" type="noConversion"/>
  </si>
  <si>
    <t>방깎 상</t>
    <phoneticPr fontId="1" type="noConversion"/>
  </si>
  <si>
    <t>치저항 하</t>
    <phoneticPr fontId="1" type="noConversion"/>
  </si>
  <si>
    <t>치저항 중</t>
    <phoneticPr fontId="1" type="noConversion"/>
  </si>
  <si>
    <t>치저항 상</t>
    <phoneticPr fontId="1" type="noConversion"/>
  </si>
  <si>
    <t>치피저항 하</t>
    <phoneticPr fontId="1" type="noConversion"/>
  </si>
  <si>
    <t>치피저항 중</t>
    <phoneticPr fontId="1" type="noConversion"/>
  </si>
  <si>
    <t>치피저항 상</t>
    <phoneticPr fontId="1" type="noConversion"/>
  </si>
  <si>
    <t>고정</t>
    <phoneticPr fontId="1" type="noConversion"/>
  </si>
  <si>
    <t>부여</t>
    <phoneticPr fontId="1" type="noConversion"/>
  </si>
  <si>
    <t>치명 61</t>
    <phoneticPr fontId="1" type="noConversion"/>
  </si>
  <si>
    <t>치명</t>
    <phoneticPr fontId="1" type="noConversion"/>
  </si>
  <si>
    <t>신속</t>
    <phoneticPr fontId="1" type="noConversion"/>
  </si>
  <si>
    <t>치명 120</t>
    <phoneticPr fontId="1" type="noConversion"/>
  </si>
  <si>
    <t>치명1당</t>
    <phoneticPr fontId="1" type="noConversion"/>
  </si>
  <si>
    <t>신속1당</t>
    <phoneticPr fontId="1" type="noConversion"/>
  </si>
  <si>
    <t>예상 팔찌 효율</t>
    <phoneticPr fontId="1" type="noConversion"/>
  </si>
  <si>
    <t>현재 팔찌 효율</t>
    <phoneticPr fontId="1" type="noConversion"/>
  </si>
  <si>
    <t>현재 로펙 점수</t>
    <phoneticPr fontId="1" type="noConversion"/>
  </si>
  <si>
    <t>현재 예상 전투력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</si>
</sst>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87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5" xfId="0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9F0E-AB19-4799-B8E3-12EEECA8BB42}">
  <dimension ref="B1:N60"/>
  <sheetViews>
    <sheetView tabSelected="1" workbookViewId="0">
      <selection activeCell="M12" sqref="M12"/>
    </sheetView>
  </sheetViews>
  <sheetFormatPr defaultRowHeight="16.5" x14ac:dyDescent="0.3"/>
  <cols>
    <col min="2" max="6" width="19.25" customWidth="1"/>
    <col min="7" max="7" width="15.625" customWidth="1"/>
    <col min="8" max="8" width="12.5" customWidth="1"/>
    <col min="9" max="9" width="11" customWidth="1"/>
    <col min="12" max="12" width="16.875" customWidth="1"/>
    <col min="13" max="13" width="20" customWidth="1"/>
    <col min="14" max="14" width="20.25" customWidth="1"/>
  </cols>
  <sheetData>
    <row r="1" spans="2:14" ht="17.25" thickBot="1" x14ac:dyDescent="0.35"/>
    <row r="2" spans="2:14" x14ac:dyDescent="0.3">
      <c r="C2" t="s">
        <v>44</v>
      </c>
      <c r="D2" t="s">
        <v>42</v>
      </c>
      <c r="E2" t="s">
        <v>43</v>
      </c>
      <c r="G2" t="s">
        <v>39</v>
      </c>
      <c r="H2" t="s">
        <v>2</v>
      </c>
      <c r="I2" t="s">
        <v>41</v>
      </c>
      <c r="L2" s="3" t="s">
        <v>38</v>
      </c>
      <c r="M2" s="4" t="s">
        <v>40</v>
      </c>
      <c r="N2" s="5" t="s">
        <v>37</v>
      </c>
    </row>
    <row r="3" spans="2:14" ht="17.25" thickBot="1" x14ac:dyDescent="0.35">
      <c r="B3" s="2" t="s">
        <v>7</v>
      </c>
      <c r="C3">
        <v>6.75</v>
      </c>
      <c r="D3">
        <v>4634.28</v>
      </c>
      <c r="E3">
        <v>4784.76</v>
      </c>
      <c r="G3">
        <f>C3-$L$3</f>
        <v>4.66</v>
      </c>
      <c r="H3">
        <f>D3-$M$3</f>
        <v>1055.7999999999997</v>
      </c>
      <c r="I3">
        <f>E3-$N$3</f>
        <v>1101.8000000000002</v>
      </c>
      <c r="L3" s="9">
        <v>2.09</v>
      </c>
      <c r="M3" s="10">
        <v>3578.48</v>
      </c>
      <c r="N3" s="11">
        <v>3682.96</v>
      </c>
    </row>
    <row r="4" spans="2:14" ht="17.25" thickBot="1" x14ac:dyDescent="0.35">
      <c r="B4" s="2" t="s">
        <v>10</v>
      </c>
      <c r="C4">
        <v>6.7</v>
      </c>
      <c r="D4">
        <v>4631.88</v>
      </c>
      <c r="E4">
        <v>4784.76</v>
      </c>
      <c r="G4">
        <f t="shared" ref="G4:G57" si="0">C4-$L$3</f>
        <v>4.6100000000000003</v>
      </c>
      <c r="H4">
        <f t="shared" ref="H4:H57" si="1">D4-$M$3</f>
        <v>1053.4000000000001</v>
      </c>
      <c r="I4">
        <f t="shared" ref="I4:I57" si="2">E4-$N$3</f>
        <v>1101.8000000000002</v>
      </c>
    </row>
    <row r="5" spans="2:14" x14ac:dyDescent="0.3">
      <c r="B5" s="2" t="s">
        <v>30</v>
      </c>
      <c r="C5">
        <v>6.22</v>
      </c>
      <c r="D5">
        <v>4611.29</v>
      </c>
      <c r="E5">
        <v>4784.76</v>
      </c>
      <c r="G5">
        <f t="shared" si="0"/>
        <v>4.13</v>
      </c>
      <c r="H5">
        <f t="shared" si="1"/>
        <v>1032.81</v>
      </c>
      <c r="I5">
        <f t="shared" si="2"/>
        <v>1101.8000000000002</v>
      </c>
      <c r="K5" s="3" t="s">
        <v>63</v>
      </c>
      <c r="L5" s="4" t="s">
        <v>66</v>
      </c>
      <c r="M5" s="4">
        <v>100</v>
      </c>
      <c r="N5" s="5">
        <f>C59*(M5-61)+3.22</f>
        <v>3.9220000000000002</v>
      </c>
    </row>
    <row r="6" spans="2:14" x14ac:dyDescent="0.3">
      <c r="B6" s="2" t="s">
        <v>33</v>
      </c>
      <c r="C6">
        <v>4.72</v>
      </c>
      <c r="D6">
        <v>4546.09</v>
      </c>
      <c r="E6">
        <v>4784.76</v>
      </c>
      <c r="G6">
        <f t="shared" si="0"/>
        <v>2.63</v>
      </c>
      <c r="H6">
        <f t="shared" si="1"/>
        <v>967.61000000000013</v>
      </c>
      <c r="I6">
        <f t="shared" si="2"/>
        <v>1101.8000000000002</v>
      </c>
      <c r="K6" s="6"/>
      <c r="L6" s="7"/>
      <c r="M6" s="7"/>
      <c r="N6" s="8">
        <f>D59*(M5-61)+4480.72</f>
        <v>4511.2960000000003</v>
      </c>
    </row>
    <row r="7" spans="2:14" x14ac:dyDescent="0.3">
      <c r="B7" s="2" t="s">
        <v>8</v>
      </c>
      <c r="C7">
        <v>6.17</v>
      </c>
      <c r="D7">
        <v>4609.0200000000004</v>
      </c>
      <c r="E7">
        <v>4764.87</v>
      </c>
      <c r="G7">
        <f t="shared" si="0"/>
        <v>4.08</v>
      </c>
      <c r="H7">
        <f t="shared" si="1"/>
        <v>1030.5400000000004</v>
      </c>
      <c r="I7">
        <f t="shared" si="2"/>
        <v>1081.9099999999999</v>
      </c>
      <c r="K7" s="6"/>
      <c r="L7" s="7"/>
      <c r="M7" s="7"/>
      <c r="N7" s="8">
        <f>E59*(M5-61)+4627.54</f>
        <v>4658.2330000000002</v>
      </c>
    </row>
    <row r="8" spans="2:14" x14ac:dyDescent="0.3">
      <c r="B8" s="2" t="s">
        <v>46</v>
      </c>
      <c r="C8">
        <v>6.12</v>
      </c>
      <c r="D8">
        <v>4607</v>
      </c>
      <c r="E8">
        <v>4761.87</v>
      </c>
      <c r="G8">
        <f t="shared" si="0"/>
        <v>4.03</v>
      </c>
      <c r="H8">
        <f t="shared" si="1"/>
        <v>1028.52</v>
      </c>
      <c r="I8">
        <f t="shared" si="2"/>
        <v>1078.9099999999999</v>
      </c>
      <c r="K8" s="6"/>
      <c r="L8" s="7" t="s">
        <v>67</v>
      </c>
      <c r="M8" s="7">
        <v>0</v>
      </c>
      <c r="N8" s="8">
        <f>C60*(M8-61)+3.22</f>
        <v>2.1220000000000003</v>
      </c>
    </row>
    <row r="9" spans="2:14" x14ac:dyDescent="0.3">
      <c r="B9" s="2" t="s">
        <v>29</v>
      </c>
      <c r="C9">
        <v>5.72</v>
      </c>
      <c r="D9">
        <v>4589.4399999999996</v>
      </c>
      <c r="E9">
        <v>4761.87</v>
      </c>
      <c r="G9">
        <f t="shared" si="0"/>
        <v>3.63</v>
      </c>
      <c r="H9">
        <f t="shared" si="1"/>
        <v>1010.9599999999996</v>
      </c>
      <c r="I9">
        <f t="shared" si="2"/>
        <v>1078.9099999999999</v>
      </c>
      <c r="K9" s="6"/>
      <c r="L9" s="7"/>
      <c r="M9" s="7"/>
      <c r="N9" s="8">
        <f>D60*(M8-61)+4480.72</f>
        <v>4432.8960000000006</v>
      </c>
    </row>
    <row r="10" spans="2:14" x14ac:dyDescent="0.3">
      <c r="B10" s="2" t="s">
        <v>36</v>
      </c>
      <c r="C10">
        <v>5.16</v>
      </c>
      <c r="D10">
        <v>4565.05</v>
      </c>
      <c r="E10">
        <v>4761.87</v>
      </c>
      <c r="G10">
        <f t="shared" si="0"/>
        <v>3.0700000000000003</v>
      </c>
      <c r="H10">
        <f t="shared" si="1"/>
        <v>986.57000000000016</v>
      </c>
      <c r="I10">
        <f t="shared" si="2"/>
        <v>1078.9099999999999</v>
      </c>
      <c r="K10" s="6"/>
      <c r="L10" s="7"/>
      <c r="M10" s="7"/>
      <c r="N10" s="8">
        <f>E60*(M8-61)+4627.54</f>
        <v>4579.5330000000004</v>
      </c>
    </row>
    <row r="11" spans="2:14" ht="17.25" thickBot="1" x14ac:dyDescent="0.35">
      <c r="B11" s="2" t="s">
        <v>32</v>
      </c>
      <c r="C11">
        <v>4.3499999999999996</v>
      </c>
      <c r="D11">
        <v>4529.8</v>
      </c>
      <c r="E11">
        <v>4761.87</v>
      </c>
      <c r="G11">
        <f t="shared" si="0"/>
        <v>2.2599999999999998</v>
      </c>
      <c r="H11">
        <f t="shared" si="1"/>
        <v>951.32000000000016</v>
      </c>
      <c r="I11">
        <f t="shared" si="2"/>
        <v>1078.9099999999999</v>
      </c>
      <c r="K11" s="9" t="s">
        <v>64</v>
      </c>
      <c r="L11" s="10" t="s">
        <v>0</v>
      </c>
      <c r="M11" s="10" t="s">
        <v>0</v>
      </c>
      <c r="N11" s="11" t="s">
        <v>0</v>
      </c>
    </row>
    <row r="12" spans="2:14" x14ac:dyDescent="0.3">
      <c r="B12" s="2" t="s">
        <v>18</v>
      </c>
      <c r="C12">
        <v>5.7</v>
      </c>
      <c r="D12">
        <v>4588.3999999999996</v>
      </c>
      <c r="E12">
        <v>4738.97</v>
      </c>
      <c r="G12">
        <f t="shared" si="0"/>
        <v>3.6100000000000003</v>
      </c>
      <c r="H12">
        <f t="shared" si="1"/>
        <v>1009.9199999999996</v>
      </c>
      <c r="I12">
        <f t="shared" si="2"/>
        <v>1056.0100000000002</v>
      </c>
    </row>
    <row r="13" spans="2:14" x14ac:dyDescent="0.3">
      <c r="B13" s="2" t="s">
        <v>9</v>
      </c>
      <c r="C13">
        <v>5.59</v>
      </c>
      <c r="D13">
        <v>4583.76</v>
      </c>
      <c r="E13">
        <v>4738.97</v>
      </c>
      <c r="G13">
        <f t="shared" si="0"/>
        <v>3.5</v>
      </c>
      <c r="H13">
        <f t="shared" si="1"/>
        <v>1005.2800000000002</v>
      </c>
      <c r="I13">
        <f t="shared" si="2"/>
        <v>1056.0100000000002</v>
      </c>
      <c r="L13" t="s">
        <v>44</v>
      </c>
      <c r="M13" t="s">
        <v>42</v>
      </c>
      <c r="N13" t="s">
        <v>43</v>
      </c>
    </row>
    <row r="14" spans="2:14" x14ac:dyDescent="0.3">
      <c r="B14" s="2" t="s">
        <v>45</v>
      </c>
      <c r="C14">
        <v>5.55</v>
      </c>
      <c r="D14">
        <v>4582.13</v>
      </c>
      <c r="E14">
        <v>4738.97</v>
      </c>
      <c r="G14">
        <f t="shared" si="0"/>
        <v>3.46</v>
      </c>
      <c r="H14">
        <f t="shared" si="1"/>
        <v>1003.6500000000001</v>
      </c>
      <c r="I14">
        <f t="shared" si="2"/>
        <v>1056.0100000000002</v>
      </c>
      <c r="K14" t="s">
        <v>63</v>
      </c>
      <c r="L14">
        <f>N5</f>
        <v>3.9220000000000002</v>
      </c>
      <c r="M14">
        <f>N6</f>
        <v>4511.2960000000003</v>
      </c>
      <c r="N14">
        <f>N7</f>
        <v>4658.2330000000002</v>
      </c>
    </row>
    <row r="15" spans="2:14" x14ac:dyDescent="0.3">
      <c r="B15" s="2" t="s">
        <v>28</v>
      </c>
      <c r="C15">
        <v>5.22</v>
      </c>
      <c r="D15">
        <v>4567.58</v>
      </c>
      <c r="E15">
        <v>4738.97</v>
      </c>
      <c r="G15">
        <f t="shared" si="0"/>
        <v>3.13</v>
      </c>
      <c r="H15">
        <f t="shared" si="1"/>
        <v>989.09999999999991</v>
      </c>
      <c r="I15">
        <f t="shared" si="2"/>
        <v>1056.0100000000002</v>
      </c>
      <c r="K15" t="s">
        <v>63</v>
      </c>
      <c r="L15">
        <f>N8</f>
        <v>2.1220000000000003</v>
      </c>
      <c r="M15">
        <f>N9</f>
        <v>4432.8960000000006</v>
      </c>
      <c r="N15">
        <f>N10</f>
        <v>4579.5330000000004</v>
      </c>
    </row>
    <row r="16" spans="2:14" x14ac:dyDescent="0.3">
      <c r="B16" s="2" t="s">
        <v>31</v>
      </c>
      <c r="C16">
        <v>3.97</v>
      </c>
      <c r="D16">
        <v>4513.51</v>
      </c>
      <c r="E16">
        <v>4738.97</v>
      </c>
      <c r="G16">
        <f t="shared" si="0"/>
        <v>1.8800000000000003</v>
      </c>
      <c r="H16">
        <f t="shared" si="1"/>
        <v>935.0300000000002</v>
      </c>
      <c r="I16">
        <f t="shared" si="2"/>
        <v>1056.0100000000002</v>
      </c>
      <c r="K16" t="s">
        <v>64</v>
      </c>
      <c r="L16">
        <f>_xlfn.XLOOKUP(L11,B:B,C:C,"")</f>
        <v>2.09</v>
      </c>
      <c r="M16">
        <f>_xlfn.XLOOKUP(L11,B:B,D:D,"")</f>
        <v>4432.08</v>
      </c>
      <c r="N16">
        <f>_xlfn.XLOOKUP(L11,B:B,E:E,"")</f>
        <v>4578.72</v>
      </c>
    </row>
    <row r="17" spans="2:14" x14ac:dyDescent="0.3">
      <c r="B17" s="2" t="s">
        <v>35</v>
      </c>
      <c r="C17">
        <v>4.6500000000000004</v>
      </c>
      <c r="D17">
        <v>4542.8900000000003</v>
      </c>
      <c r="E17">
        <v>4734.3999999999996</v>
      </c>
      <c r="G17">
        <f t="shared" si="0"/>
        <v>2.5600000000000005</v>
      </c>
      <c r="H17">
        <f t="shared" si="1"/>
        <v>964.41000000000031</v>
      </c>
      <c r="I17">
        <f t="shared" si="2"/>
        <v>1051.4399999999996</v>
      </c>
      <c r="K17" t="s">
        <v>64</v>
      </c>
      <c r="L17">
        <f>_xlfn.XLOOKUP(M11,B:B,C:C,"")</f>
        <v>2.09</v>
      </c>
      <c r="M17">
        <f>_xlfn.XLOOKUP(M11,B:B,D:D,"")</f>
        <v>4432.08</v>
      </c>
      <c r="N17">
        <f>_xlfn.XLOOKUP(M11,B:B,E:E,"")</f>
        <v>4578.72</v>
      </c>
    </row>
    <row r="18" spans="2:14" x14ac:dyDescent="0.3">
      <c r="B18" s="2" t="s">
        <v>21</v>
      </c>
      <c r="C18">
        <v>5.64</v>
      </c>
      <c r="D18">
        <v>4586.0200000000004</v>
      </c>
      <c r="E18">
        <v>4731.33</v>
      </c>
      <c r="G18">
        <f t="shared" si="0"/>
        <v>3.55</v>
      </c>
      <c r="H18">
        <f t="shared" si="1"/>
        <v>1007.5400000000004</v>
      </c>
      <c r="I18">
        <f t="shared" si="2"/>
        <v>1048.3699999999999</v>
      </c>
      <c r="K18" t="s">
        <v>64</v>
      </c>
      <c r="L18">
        <f>_xlfn.XLOOKUP(N11,B:B,C:C,"")</f>
        <v>2.09</v>
      </c>
      <c r="M18">
        <f>_xlfn.XLOOKUP(N11,B:B,D:D,"")</f>
        <v>4432.08</v>
      </c>
      <c r="N18">
        <f>_xlfn.XLOOKUP(N11,B:B,E:E,"")</f>
        <v>4578.72</v>
      </c>
    </row>
    <row r="19" spans="2:14" ht="17.25" thickBot="1" x14ac:dyDescent="0.35">
      <c r="B19" s="2" t="s">
        <v>52</v>
      </c>
      <c r="C19">
        <v>4.47</v>
      </c>
      <c r="D19">
        <v>4535.17</v>
      </c>
      <c r="E19">
        <v>4729.68</v>
      </c>
      <c r="G19">
        <f t="shared" si="0"/>
        <v>2.38</v>
      </c>
      <c r="H19">
        <f t="shared" si="1"/>
        <v>956.69</v>
      </c>
      <c r="I19">
        <f t="shared" si="2"/>
        <v>1046.7200000000003</v>
      </c>
    </row>
    <row r="20" spans="2:14" x14ac:dyDescent="0.3">
      <c r="B20" s="2" t="s">
        <v>15</v>
      </c>
      <c r="C20">
        <v>5.0999999999999996</v>
      </c>
      <c r="D20">
        <v>4562.37</v>
      </c>
      <c r="E20">
        <v>4719.6000000000004</v>
      </c>
      <c r="G20">
        <f t="shared" si="0"/>
        <v>3.01</v>
      </c>
      <c r="H20">
        <f t="shared" si="1"/>
        <v>983.88999999999987</v>
      </c>
      <c r="I20">
        <f t="shared" si="2"/>
        <v>1036.6400000000003</v>
      </c>
      <c r="L20" s="12" t="s">
        <v>71</v>
      </c>
      <c r="M20" s="13" t="s">
        <v>42</v>
      </c>
      <c r="N20" s="14" t="s">
        <v>43</v>
      </c>
    </row>
    <row r="21" spans="2:14" x14ac:dyDescent="0.3">
      <c r="B21" s="2" t="s">
        <v>51</v>
      </c>
      <c r="C21">
        <v>4.24</v>
      </c>
      <c r="D21">
        <v>4525.09</v>
      </c>
      <c r="E21">
        <v>4716.1499999999996</v>
      </c>
      <c r="G21">
        <f t="shared" si="0"/>
        <v>2.1500000000000004</v>
      </c>
      <c r="H21">
        <f t="shared" si="1"/>
        <v>946.61000000000013</v>
      </c>
      <c r="I21">
        <f t="shared" si="2"/>
        <v>1033.1899999999996</v>
      </c>
      <c r="L21" s="6">
        <f>L14+L15+L16+L17+L18-2.09*5</f>
        <v>1.8640000000000008</v>
      </c>
      <c r="M21" s="7">
        <f>M14+M15+M16+M17+M18-4432.08*5</f>
        <v>80.031999999999243</v>
      </c>
      <c r="N21" s="8">
        <f>N14+N15+N16+N17+N18-4578.72*5</f>
        <v>80.326000000000931</v>
      </c>
    </row>
    <row r="22" spans="2:14" x14ac:dyDescent="0.3">
      <c r="B22" s="2" t="s">
        <v>27</v>
      </c>
      <c r="C22">
        <v>5.16</v>
      </c>
      <c r="D22">
        <v>4565.05</v>
      </c>
      <c r="E22">
        <v>4716.08</v>
      </c>
      <c r="G22">
        <f t="shared" si="0"/>
        <v>3.0700000000000003</v>
      </c>
      <c r="H22">
        <f t="shared" si="1"/>
        <v>986.57000000000016</v>
      </c>
      <c r="I22">
        <f t="shared" si="2"/>
        <v>1033.1199999999999</v>
      </c>
      <c r="L22" s="6"/>
      <c r="M22" s="7"/>
      <c r="N22" s="8"/>
    </row>
    <row r="23" spans="2:14" x14ac:dyDescent="0.3">
      <c r="B23" t="s">
        <v>17</v>
      </c>
      <c r="C23">
        <v>5.12</v>
      </c>
      <c r="D23">
        <v>4563.3900000000003</v>
      </c>
      <c r="E23">
        <v>4713.33</v>
      </c>
      <c r="G23">
        <f t="shared" si="0"/>
        <v>3.0300000000000002</v>
      </c>
      <c r="H23">
        <f t="shared" si="1"/>
        <v>984.91000000000031</v>
      </c>
      <c r="I23">
        <f t="shared" si="2"/>
        <v>1030.3699999999999</v>
      </c>
      <c r="L23" s="15" t="s">
        <v>72</v>
      </c>
      <c r="M23" s="16" t="s">
        <v>73</v>
      </c>
      <c r="N23" s="17" t="s">
        <v>74</v>
      </c>
    </row>
    <row r="24" spans="2:14" ht="17.25" thickBot="1" x14ac:dyDescent="0.35">
      <c r="B24" t="s">
        <v>34</v>
      </c>
      <c r="C24">
        <v>4.1399999999999997</v>
      </c>
      <c r="D24">
        <v>4520.7299999999996</v>
      </c>
      <c r="E24">
        <v>4706.92</v>
      </c>
      <c r="G24">
        <f t="shared" si="0"/>
        <v>2.0499999999999998</v>
      </c>
      <c r="H24">
        <f t="shared" si="1"/>
        <v>942.24999999999955</v>
      </c>
      <c r="I24">
        <f t="shared" si="2"/>
        <v>1023.96</v>
      </c>
      <c r="L24" s="9">
        <v>11.63</v>
      </c>
      <c r="M24" s="10">
        <f>4846.05-M3</f>
        <v>1267.5700000000002</v>
      </c>
      <c r="N24" s="11">
        <f>5084.83-4578.72</f>
        <v>506.10999999999967</v>
      </c>
    </row>
    <row r="25" spans="2:14" x14ac:dyDescent="0.3">
      <c r="B25" t="s">
        <v>20</v>
      </c>
      <c r="C25">
        <v>5.07</v>
      </c>
      <c r="D25">
        <v>4561.3900000000003</v>
      </c>
      <c r="E25">
        <v>4706.91</v>
      </c>
      <c r="G25">
        <f t="shared" si="0"/>
        <v>2.9800000000000004</v>
      </c>
      <c r="H25">
        <f t="shared" si="1"/>
        <v>982.91000000000031</v>
      </c>
      <c r="I25">
        <f t="shared" si="2"/>
        <v>1023.9499999999998</v>
      </c>
    </row>
    <row r="26" spans="2:14" x14ac:dyDescent="0.3">
      <c r="B26" t="s">
        <v>50</v>
      </c>
      <c r="C26">
        <v>4</v>
      </c>
      <c r="D26">
        <v>4514.9799999999996</v>
      </c>
      <c r="E26">
        <v>4702.62</v>
      </c>
      <c r="G26">
        <f t="shared" si="0"/>
        <v>1.9100000000000001</v>
      </c>
      <c r="H26">
        <f t="shared" si="1"/>
        <v>936.49999999999955</v>
      </c>
      <c r="I26">
        <f t="shared" si="2"/>
        <v>1019.6599999999999</v>
      </c>
    </row>
    <row r="27" spans="2:14" x14ac:dyDescent="0.3">
      <c r="B27" t="s">
        <v>14</v>
      </c>
      <c r="C27">
        <v>4.72</v>
      </c>
      <c r="D27">
        <v>4546.09</v>
      </c>
      <c r="E27">
        <v>4701.99</v>
      </c>
      <c r="G27">
        <f t="shared" si="0"/>
        <v>2.63</v>
      </c>
      <c r="H27">
        <f t="shared" si="1"/>
        <v>967.61000000000013</v>
      </c>
      <c r="I27">
        <f t="shared" si="2"/>
        <v>1019.0299999999997</v>
      </c>
    </row>
    <row r="28" spans="2:14" x14ac:dyDescent="0.3">
      <c r="B28" t="s">
        <v>26</v>
      </c>
      <c r="C28">
        <v>4.6500000000000004</v>
      </c>
      <c r="D28">
        <v>4542.8900000000003</v>
      </c>
      <c r="E28">
        <v>4693.1899999999996</v>
      </c>
      <c r="G28">
        <f t="shared" si="0"/>
        <v>2.5600000000000005</v>
      </c>
      <c r="H28">
        <f t="shared" si="1"/>
        <v>964.41000000000031</v>
      </c>
      <c r="I28">
        <f t="shared" si="2"/>
        <v>1010.2299999999996</v>
      </c>
    </row>
    <row r="29" spans="2:14" x14ac:dyDescent="0.3">
      <c r="B29" t="s">
        <v>24</v>
      </c>
      <c r="C29">
        <v>5.67</v>
      </c>
      <c r="D29">
        <v>4587.21</v>
      </c>
      <c r="E29">
        <v>4690.8999999999996</v>
      </c>
      <c r="G29">
        <f t="shared" si="0"/>
        <v>3.58</v>
      </c>
      <c r="H29">
        <f t="shared" si="1"/>
        <v>1008.73</v>
      </c>
      <c r="I29">
        <f t="shared" si="2"/>
        <v>1007.9399999999996</v>
      </c>
    </row>
    <row r="30" spans="2:14" x14ac:dyDescent="0.3">
      <c r="B30" t="s">
        <v>49</v>
      </c>
      <c r="C30">
        <v>5.98</v>
      </c>
      <c r="D30">
        <v>4600.87</v>
      </c>
      <c r="E30">
        <v>4688.6099999999997</v>
      </c>
      <c r="G30">
        <f t="shared" si="0"/>
        <v>3.8900000000000006</v>
      </c>
      <c r="H30">
        <f t="shared" si="1"/>
        <v>1022.3899999999999</v>
      </c>
      <c r="I30">
        <f t="shared" si="2"/>
        <v>1005.6499999999996</v>
      </c>
    </row>
    <row r="31" spans="2:14" x14ac:dyDescent="0.3">
      <c r="B31" t="s">
        <v>16</v>
      </c>
      <c r="C31">
        <v>4.54</v>
      </c>
      <c r="D31">
        <v>4538.38</v>
      </c>
      <c r="E31">
        <v>4687.6899999999996</v>
      </c>
      <c r="G31">
        <f t="shared" si="0"/>
        <v>2.4500000000000002</v>
      </c>
      <c r="H31">
        <f t="shared" si="1"/>
        <v>959.90000000000009</v>
      </c>
      <c r="I31">
        <f t="shared" si="2"/>
        <v>1004.7299999999996</v>
      </c>
    </row>
    <row r="32" spans="2:14" x14ac:dyDescent="0.3">
      <c r="B32" t="s">
        <v>13</v>
      </c>
      <c r="C32">
        <v>4.3499999999999996</v>
      </c>
      <c r="D32">
        <v>4529.8</v>
      </c>
      <c r="E32">
        <v>4684.38</v>
      </c>
      <c r="G32">
        <f t="shared" si="0"/>
        <v>2.2599999999999998</v>
      </c>
      <c r="H32">
        <f t="shared" si="1"/>
        <v>951.32000000000016</v>
      </c>
      <c r="I32">
        <f t="shared" si="2"/>
        <v>1001.4200000000001</v>
      </c>
    </row>
    <row r="33" spans="2:9" x14ac:dyDescent="0.3">
      <c r="B33" t="s">
        <v>19</v>
      </c>
      <c r="C33">
        <v>4.51</v>
      </c>
      <c r="D33">
        <v>4536.76</v>
      </c>
      <c r="E33">
        <v>4682.49</v>
      </c>
      <c r="G33">
        <f t="shared" si="0"/>
        <v>2.42</v>
      </c>
      <c r="H33">
        <f t="shared" si="1"/>
        <v>958.2800000000002</v>
      </c>
      <c r="I33">
        <f t="shared" si="2"/>
        <v>999.52999999999975</v>
      </c>
    </row>
    <row r="34" spans="2:9" x14ac:dyDescent="0.3">
      <c r="B34" t="s">
        <v>48</v>
      </c>
      <c r="C34">
        <v>5.75</v>
      </c>
      <c r="D34">
        <v>4590.87</v>
      </c>
      <c r="E34">
        <v>4676.7</v>
      </c>
      <c r="G34">
        <f t="shared" si="0"/>
        <v>3.66</v>
      </c>
      <c r="H34">
        <f t="shared" si="1"/>
        <v>1012.3899999999999</v>
      </c>
      <c r="I34">
        <f t="shared" si="2"/>
        <v>993.73999999999978</v>
      </c>
    </row>
    <row r="35" spans="2:9" x14ac:dyDescent="0.3">
      <c r="B35" t="s">
        <v>12</v>
      </c>
      <c r="C35">
        <v>4.24</v>
      </c>
      <c r="D35">
        <v>4525.2</v>
      </c>
      <c r="E35">
        <v>4676.3500000000004</v>
      </c>
      <c r="G35">
        <f t="shared" si="0"/>
        <v>2.1500000000000004</v>
      </c>
      <c r="H35">
        <f t="shared" si="1"/>
        <v>946.7199999999998</v>
      </c>
      <c r="I35">
        <f t="shared" si="2"/>
        <v>993.39000000000033</v>
      </c>
    </row>
    <row r="36" spans="2:9" x14ac:dyDescent="0.3">
      <c r="B36" t="s">
        <v>23</v>
      </c>
      <c r="C36">
        <v>5.16</v>
      </c>
      <c r="D36">
        <v>4565.05</v>
      </c>
      <c r="E36">
        <v>4674.87</v>
      </c>
      <c r="G36">
        <f t="shared" si="0"/>
        <v>3.0700000000000003</v>
      </c>
      <c r="H36">
        <f t="shared" si="1"/>
        <v>986.57000000000016</v>
      </c>
      <c r="I36">
        <f t="shared" si="2"/>
        <v>991.90999999999985</v>
      </c>
    </row>
    <row r="37" spans="2:9" x14ac:dyDescent="0.3">
      <c r="B37" t="s">
        <v>68</v>
      </c>
      <c r="C37">
        <v>4.3</v>
      </c>
      <c r="D37">
        <v>4527.76</v>
      </c>
      <c r="E37">
        <v>4674.75</v>
      </c>
      <c r="G37">
        <f t="shared" si="0"/>
        <v>2.21</v>
      </c>
      <c r="H37">
        <f t="shared" si="1"/>
        <v>949.2800000000002</v>
      </c>
      <c r="I37">
        <f t="shared" si="2"/>
        <v>991.79</v>
      </c>
    </row>
    <row r="38" spans="2:9" x14ac:dyDescent="0.3">
      <c r="B38" t="s">
        <v>5</v>
      </c>
      <c r="C38">
        <v>4.3</v>
      </c>
      <c r="D38">
        <v>4527.76</v>
      </c>
      <c r="E38">
        <v>4674.75</v>
      </c>
      <c r="G38">
        <f t="shared" si="0"/>
        <v>2.21</v>
      </c>
      <c r="H38">
        <f t="shared" si="1"/>
        <v>949.2800000000002</v>
      </c>
      <c r="I38">
        <f t="shared" si="2"/>
        <v>991.79</v>
      </c>
    </row>
    <row r="39" spans="2:9" x14ac:dyDescent="0.3">
      <c r="B39" t="s">
        <v>25</v>
      </c>
      <c r="C39">
        <v>4.1399999999999997</v>
      </c>
      <c r="D39">
        <v>4520.7299999999996</v>
      </c>
      <c r="E39">
        <v>4670.29</v>
      </c>
      <c r="G39">
        <f t="shared" si="0"/>
        <v>2.0499999999999998</v>
      </c>
      <c r="H39">
        <f t="shared" si="1"/>
        <v>942.24999999999955</v>
      </c>
      <c r="I39">
        <f t="shared" si="2"/>
        <v>987.32999999999993</v>
      </c>
    </row>
    <row r="40" spans="2:9" x14ac:dyDescent="0.3">
      <c r="B40" t="s">
        <v>11</v>
      </c>
      <c r="C40">
        <v>4.03</v>
      </c>
      <c r="D40">
        <v>4515.97</v>
      </c>
      <c r="E40">
        <v>4666.68</v>
      </c>
      <c r="G40">
        <f t="shared" si="0"/>
        <v>1.9400000000000004</v>
      </c>
      <c r="H40">
        <f t="shared" si="1"/>
        <v>937.49000000000024</v>
      </c>
      <c r="I40">
        <f t="shared" si="2"/>
        <v>983.72000000000025</v>
      </c>
    </row>
    <row r="41" spans="2:9" x14ac:dyDescent="0.3">
      <c r="B41" t="s">
        <v>47</v>
      </c>
      <c r="C41">
        <v>5.52</v>
      </c>
      <c r="D41">
        <v>4580.83</v>
      </c>
      <c r="E41">
        <v>4664.8</v>
      </c>
      <c r="G41">
        <f t="shared" si="0"/>
        <v>3.4299999999999997</v>
      </c>
      <c r="H41">
        <f t="shared" si="1"/>
        <v>1002.3499999999999</v>
      </c>
      <c r="I41">
        <f t="shared" si="2"/>
        <v>981.84000000000015</v>
      </c>
    </row>
    <row r="42" spans="2:9" x14ac:dyDescent="0.3">
      <c r="B42" t="s">
        <v>59</v>
      </c>
      <c r="C42">
        <v>5.72</v>
      </c>
      <c r="D42">
        <v>4589.62</v>
      </c>
      <c r="E42">
        <v>4658.8500000000004</v>
      </c>
      <c r="G42">
        <f t="shared" si="0"/>
        <v>3.63</v>
      </c>
      <c r="H42">
        <f t="shared" si="1"/>
        <v>1011.1399999999999</v>
      </c>
      <c r="I42">
        <f t="shared" si="2"/>
        <v>975.89000000000033</v>
      </c>
    </row>
    <row r="43" spans="2:9" x14ac:dyDescent="0.3">
      <c r="B43" t="s">
        <v>56</v>
      </c>
      <c r="C43">
        <v>4.8600000000000003</v>
      </c>
      <c r="D43">
        <v>4552.1099999999997</v>
      </c>
      <c r="E43">
        <v>4658.8500000000004</v>
      </c>
      <c r="G43">
        <f t="shared" si="0"/>
        <v>2.7700000000000005</v>
      </c>
      <c r="H43">
        <f t="shared" si="1"/>
        <v>973.62999999999965</v>
      </c>
      <c r="I43">
        <f t="shared" si="2"/>
        <v>975.89000000000033</v>
      </c>
    </row>
    <row r="44" spans="2:9" x14ac:dyDescent="0.3">
      <c r="B44" t="s">
        <v>22</v>
      </c>
      <c r="C44">
        <v>4.6500000000000004</v>
      </c>
      <c r="D44">
        <v>4542.8900000000003</v>
      </c>
      <c r="E44">
        <v>4658.8500000000004</v>
      </c>
      <c r="G44">
        <f t="shared" si="0"/>
        <v>2.5600000000000005</v>
      </c>
      <c r="H44">
        <f t="shared" si="1"/>
        <v>964.41000000000031</v>
      </c>
      <c r="I44">
        <f t="shared" si="2"/>
        <v>975.89000000000033</v>
      </c>
    </row>
    <row r="45" spans="2:9" x14ac:dyDescent="0.3">
      <c r="B45" t="s">
        <v>53</v>
      </c>
      <c r="C45">
        <v>3.81</v>
      </c>
      <c r="D45">
        <v>4506.71</v>
      </c>
      <c r="E45">
        <v>4656.99</v>
      </c>
      <c r="G45">
        <f t="shared" si="0"/>
        <v>1.7200000000000002</v>
      </c>
      <c r="H45">
        <f t="shared" si="1"/>
        <v>928.23</v>
      </c>
      <c r="I45">
        <f t="shared" si="2"/>
        <v>974.02999999999975</v>
      </c>
    </row>
    <row r="46" spans="2:9" x14ac:dyDescent="0.3">
      <c r="B46" t="s">
        <v>62</v>
      </c>
      <c r="C46">
        <v>5.6</v>
      </c>
      <c r="D46">
        <v>4584.38</v>
      </c>
      <c r="E46">
        <v>4651.9799999999996</v>
      </c>
      <c r="G46">
        <f t="shared" si="0"/>
        <v>3.51</v>
      </c>
      <c r="H46">
        <f t="shared" si="1"/>
        <v>1005.9000000000001</v>
      </c>
      <c r="I46">
        <f t="shared" si="2"/>
        <v>969.01999999999953</v>
      </c>
    </row>
    <row r="47" spans="2:9" x14ac:dyDescent="0.3">
      <c r="B47" t="s">
        <v>58</v>
      </c>
      <c r="C47">
        <v>5.18</v>
      </c>
      <c r="D47">
        <v>4566.21</v>
      </c>
      <c r="E47">
        <v>4646.03</v>
      </c>
      <c r="G47">
        <f t="shared" si="0"/>
        <v>3.09</v>
      </c>
      <c r="H47">
        <f t="shared" si="1"/>
        <v>987.73</v>
      </c>
      <c r="I47">
        <f t="shared" si="2"/>
        <v>963.06999999999971</v>
      </c>
    </row>
    <row r="48" spans="2:9" x14ac:dyDescent="0.3">
      <c r="B48" t="s">
        <v>55</v>
      </c>
      <c r="C48">
        <v>4.2699999999999996</v>
      </c>
      <c r="D48">
        <v>4526.54</v>
      </c>
      <c r="E48">
        <v>4646.03</v>
      </c>
      <c r="G48">
        <f t="shared" si="0"/>
        <v>2.1799999999999997</v>
      </c>
      <c r="H48">
        <f t="shared" si="1"/>
        <v>948.06</v>
      </c>
      <c r="I48">
        <f t="shared" si="2"/>
        <v>963.06999999999971</v>
      </c>
    </row>
    <row r="49" spans="2:9" x14ac:dyDescent="0.3">
      <c r="B49" t="s">
        <v>61</v>
      </c>
      <c r="C49">
        <v>5.16</v>
      </c>
      <c r="D49">
        <v>4565.2</v>
      </c>
      <c r="E49">
        <v>4642.82</v>
      </c>
      <c r="G49">
        <f t="shared" si="0"/>
        <v>3.0700000000000003</v>
      </c>
      <c r="H49">
        <f t="shared" si="1"/>
        <v>986.7199999999998</v>
      </c>
      <c r="I49">
        <f t="shared" si="2"/>
        <v>959.85999999999967</v>
      </c>
    </row>
    <row r="50" spans="2:9" x14ac:dyDescent="0.3">
      <c r="B50" t="s">
        <v>57</v>
      </c>
      <c r="C50">
        <v>4.74</v>
      </c>
      <c r="D50">
        <v>4546.93</v>
      </c>
      <c r="E50">
        <v>4636.41</v>
      </c>
      <c r="G50">
        <f t="shared" si="0"/>
        <v>2.6500000000000004</v>
      </c>
      <c r="H50">
        <f t="shared" si="1"/>
        <v>968.45000000000027</v>
      </c>
      <c r="I50">
        <f t="shared" si="2"/>
        <v>953.44999999999982</v>
      </c>
    </row>
    <row r="51" spans="2:9" x14ac:dyDescent="0.3">
      <c r="B51" t="s">
        <v>54</v>
      </c>
      <c r="C51">
        <v>3.53</v>
      </c>
      <c r="D51">
        <v>4494.3500000000004</v>
      </c>
      <c r="E51">
        <v>4636.41</v>
      </c>
      <c r="G51">
        <f t="shared" si="0"/>
        <v>1.44</v>
      </c>
      <c r="H51">
        <f t="shared" si="1"/>
        <v>915.87000000000035</v>
      </c>
      <c r="I51">
        <f t="shared" si="2"/>
        <v>953.44999999999982</v>
      </c>
    </row>
    <row r="52" spans="2:9" x14ac:dyDescent="0.3">
      <c r="B52" t="s">
        <v>4</v>
      </c>
      <c r="C52">
        <v>3.32</v>
      </c>
      <c r="D52">
        <v>4485.38</v>
      </c>
      <c r="E52">
        <v>4634.42</v>
      </c>
      <c r="G52">
        <f t="shared" si="0"/>
        <v>1.23</v>
      </c>
      <c r="H52">
        <f t="shared" si="1"/>
        <v>906.90000000000009</v>
      </c>
      <c r="I52">
        <f t="shared" si="2"/>
        <v>951.46</v>
      </c>
    </row>
    <row r="53" spans="2:9" x14ac:dyDescent="0.3">
      <c r="B53" t="s">
        <v>60</v>
      </c>
      <c r="C53">
        <v>4.72</v>
      </c>
      <c r="D53">
        <v>4546.0600000000004</v>
      </c>
      <c r="E53">
        <v>4633.66</v>
      </c>
      <c r="G53">
        <f t="shared" si="0"/>
        <v>2.63</v>
      </c>
      <c r="H53">
        <f t="shared" si="1"/>
        <v>967.58000000000038</v>
      </c>
      <c r="I53">
        <f t="shared" si="2"/>
        <v>950.69999999999982</v>
      </c>
    </row>
    <row r="54" spans="2:9" x14ac:dyDescent="0.3">
      <c r="B54" t="s">
        <v>65</v>
      </c>
      <c r="C54">
        <v>3.22</v>
      </c>
      <c r="D54">
        <v>4480.72</v>
      </c>
      <c r="E54">
        <v>4627.54</v>
      </c>
      <c r="G54">
        <f t="shared" si="0"/>
        <v>1.1300000000000003</v>
      </c>
      <c r="H54">
        <f t="shared" si="1"/>
        <v>902.24000000000024</v>
      </c>
      <c r="I54">
        <f t="shared" si="2"/>
        <v>944.57999999999993</v>
      </c>
    </row>
    <row r="55" spans="2:9" x14ac:dyDescent="0.3">
      <c r="B55" t="s">
        <v>6</v>
      </c>
      <c r="C55">
        <v>3.22</v>
      </c>
      <c r="D55">
        <v>4480.72</v>
      </c>
      <c r="E55">
        <v>4627.54</v>
      </c>
      <c r="G55">
        <f t="shared" si="0"/>
        <v>1.1300000000000003</v>
      </c>
      <c r="H55">
        <f t="shared" si="1"/>
        <v>902.24000000000024</v>
      </c>
      <c r="I55">
        <f t="shared" si="2"/>
        <v>944.57999999999993</v>
      </c>
    </row>
    <row r="56" spans="2:9" x14ac:dyDescent="0.3">
      <c r="B56" t="s">
        <v>3</v>
      </c>
      <c r="C56">
        <v>2.83</v>
      </c>
      <c r="D56">
        <v>4464.12</v>
      </c>
      <c r="E56">
        <v>4612.22</v>
      </c>
      <c r="G56">
        <f t="shared" si="0"/>
        <v>0.74000000000000021</v>
      </c>
      <c r="H56">
        <f t="shared" si="1"/>
        <v>885.63999999999987</v>
      </c>
      <c r="I56">
        <f t="shared" si="2"/>
        <v>929.26000000000022</v>
      </c>
    </row>
    <row r="57" spans="2:9" x14ac:dyDescent="0.3">
      <c r="B57" t="s">
        <v>1</v>
      </c>
      <c r="C57">
        <v>2.09</v>
      </c>
      <c r="D57">
        <v>4432.08</v>
      </c>
      <c r="E57">
        <v>4578.72</v>
      </c>
      <c r="G57">
        <f t="shared" si="0"/>
        <v>0</v>
      </c>
      <c r="H57">
        <f t="shared" si="1"/>
        <v>853.59999999999991</v>
      </c>
      <c r="I57">
        <f t="shared" si="2"/>
        <v>895.76000000000022</v>
      </c>
    </row>
    <row r="59" spans="2:9" x14ac:dyDescent="0.3">
      <c r="B59" t="s">
        <v>69</v>
      </c>
      <c r="C59">
        <v>1.7999999999999999E-2</v>
      </c>
      <c r="D59">
        <v>0.78400000000000003</v>
      </c>
      <c r="E59" s="1">
        <v>0.78700000000000003</v>
      </c>
    </row>
    <row r="60" spans="2:9" x14ac:dyDescent="0.3">
      <c r="B60" t="s">
        <v>70</v>
      </c>
      <c r="C60">
        <v>1.7999999999999999E-2</v>
      </c>
      <c r="D60">
        <v>0.78400000000000003</v>
      </c>
      <c r="E60" s="1">
        <v>0.78700000000000003</v>
      </c>
    </row>
  </sheetData>
  <sortState xmlns:xlrd2="http://schemas.microsoft.com/office/spreadsheetml/2017/richdata2" ref="B3:E57">
    <sortCondition descending="1" ref="E3:E57"/>
    <sortCondition descending="1" ref="D3:D57"/>
  </sortState>
  <phoneticPr fontId="1" type="noConversion"/>
  <dataValidations count="2">
    <dataValidation type="list" allowBlank="1" showInputMessage="1" showErrorMessage="1" sqref="M11:N11" xr:uid="{B14600B9-565F-43F9-915F-4D3AE4BE605E}">
      <formula1>$B$3:$B$57</formula1>
    </dataValidation>
    <dataValidation type="list" allowBlank="1" showInputMessage="1" showErrorMessage="1" sqref="L11" xr:uid="{66CBA751-D6DA-4C1A-BE16-3B5288B4FE5F}">
      <formula1>$B$3:$B$57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2026-04-25T05:52:47Z</dcterms:created>
  <dcterms:modified xsi:type="dcterms:W3CDTF">2026-04-26T01:58:09Z</dcterms:modified>
</cp:coreProperties>
</file>