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FA488CA6-22A7-4A16-85CD-D1DF5FA9D658}" xr6:coauthVersionLast="47" xr6:coauthVersionMax="47" xr10:uidLastSave="{00000000-0000-0000-0000-000000000000}"/>
  <bookViews>
    <workbookView xWindow="3030" yWindow="1515" windowWidth="29505" windowHeight="26940" xr2:uid="{00000000-000D-0000-FFFF-FFFF00000000}"/>
  </bookViews>
  <sheets>
    <sheet name="1_보스정보" sheetId="1" r:id="rId1"/>
    <sheet name="2_도핑계산" sheetId="2" r:id="rId2"/>
    <sheet name="3_캐릭터정보" sheetId="3" r:id="rId3"/>
    <sheet name="4_수익요약" sheetId="4" r:id="rId4"/>
    <sheet name="5_소요시간예측" sheetId="5" r:id="rId5"/>
  </sheets>
  <definedNames>
    <definedName name="BossPresetList">'1_보스정보'!$J$7:$U$7</definedName>
    <definedName name="DopingPresetList">'2_도핑계산'!$G$4:$G$13</definedName>
  </definedNames>
  <calcPr calcId="191029"/>
</workbook>
</file>

<file path=xl/calcChain.xml><?xml version="1.0" encoding="utf-8"?>
<calcChain xmlns="http://schemas.openxmlformats.org/spreadsheetml/2006/main">
  <c r="D63" i="5" l="1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B13" i="5"/>
  <c r="B14" i="5" s="1"/>
  <c r="B9" i="5"/>
  <c r="B8" i="5"/>
  <c r="Q57" i="4"/>
  <c r="O57" i="4"/>
  <c r="L57" i="4"/>
  <c r="K57" i="4"/>
  <c r="J57" i="4"/>
  <c r="H57" i="4"/>
  <c r="G57" i="4"/>
  <c r="E57" i="4"/>
  <c r="D57" i="4"/>
  <c r="C57" i="4"/>
  <c r="B57" i="4"/>
  <c r="F57" i="4" s="1"/>
  <c r="A57" i="4"/>
  <c r="Q56" i="4"/>
  <c r="P56" i="4"/>
  <c r="L56" i="4"/>
  <c r="K56" i="4"/>
  <c r="J56" i="4"/>
  <c r="I56" i="4"/>
  <c r="H56" i="4"/>
  <c r="E56" i="4"/>
  <c r="D56" i="4"/>
  <c r="C56" i="4"/>
  <c r="B56" i="4"/>
  <c r="G56" i="4" s="1"/>
  <c r="A56" i="4"/>
  <c r="Q55" i="4"/>
  <c r="M55" i="4"/>
  <c r="L55" i="4"/>
  <c r="K55" i="4"/>
  <c r="J55" i="4"/>
  <c r="I55" i="4"/>
  <c r="E55" i="4"/>
  <c r="D55" i="4"/>
  <c r="C55" i="4"/>
  <c r="B55" i="4"/>
  <c r="H55" i="4" s="1"/>
  <c r="A55" i="4"/>
  <c r="Q54" i="4"/>
  <c r="N54" i="4"/>
  <c r="L54" i="4"/>
  <c r="J54" i="4"/>
  <c r="F54" i="4"/>
  <c r="E54" i="4"/>
  <c r="D54" i="4"/>
  <c r="C54" i="4"/>
  <c r="B54" i="4"/>
  <c r="I54" i="4" s="1"/>
  <c r="A54" i="4"/>
  <c r="Q53" i="4"/>
  <c r="O53" i="4"/>
  <c r="N53" i="4"/>
  <c r="M53" i="4"/>
  <c r="L53" i="4"/>
  <c r="K53" i="4"/>
  <c r="G53" i="4"/>
  <c r="F53" i="4"/>
  <c r="E53" i="4"/>
  <c r="D53" i="4"/>
  <c r="C53" i="4"/>
  <c r="B53" i="4"/>
  <c r="J53" i="4" s="1"/>
  <c r="A53" i="4"/>
  <c r="Q52" i="4"/>
  <c r="P52" i="4"/>
  <c r="O52" i="4"/>
  <c r="N52" i="4"/>
  <c r="M52" i="4"/>
  <c r="L52" i="4"/>
  <c r="H52" i="4"/>
  <c r="G52" i="4"/>
  <c r="F52" i="4"/>
  <c r="E52" i="4"/>
  <c r="D52" i="4"/>
  <c r="C52" i="4"/>
  <c r="B52" i="4"/>
  <c r="K52" i="4" s="1"/>
  <c r="A52" i="4"/>
  <c r="Q51" i="4"/>
  <c r="P51" i="4"/>
  <c r="O51" i="4"/>
  <c r="N51" i="4"/>
  <c r="M51" i="4"/>
  <c r="L51" i="4"/>
  <c r="I51" i="4"/>
  <c r="H51" i="4"/>
  <c r="G51" i="4"/>
  <c r="F51" i="4"/>
  <c r="E51" i="4"/>
  <c r="D51" i="4"/>
  <c r="C51" i="4"/>
  <c r="B51" i="4"/>
  <c r="K51" i="4" s="1"/>
  <c r="A51" i="4"/>
  <c r="Q50" i="4"/>
  <c r="N50" i="4"/>
  <c r="L50" i="4"/>
  <c r="E50" i="4"/>
  <c r="D50" i="4"/>
  <c r="C50" i="4"/>
  <c r="B50" i="4"/>
  <c r="M50" i="4" s="1"/>
  <c r="A50" i="4"/>
  <c r="Q49" i="4"/>
  <c r="P49" i="4"/>
  <c r="O49" i="4"/>
  <c r="L49" i="4"/>
  <c r="K49" i="4"/>
  <c r="G49" i="4"/>
  <c r="E49" i="4"/>
  <c r="D49" i="4"/>
  <c r="C49" i="4"/>
  <c r="B49" i="4"/>
  <c r="N49" i="4" s="1"/>
  <c r="A49" i="4"/>
  <c r="Q48" i="4"/>
  <c r="P48" i="4"/>
  <c r="L48" i="4"/>
  <c r="K48" i="4"/>
  <c r="H48" i="4"/>
  <c r="E48" i="4"/>
  <c r="D48" i="4"/>
  <c r="C48" i="4"/>
  <c r="B48" i="4"/>
  <c r="O48" i="4" s="1"/>
  <c r="A48" i="4"/>
  <c r="Q47" i="4"/>
  <c r="M47" i="4"/>
  <c r="L47" i="4"/>
  <c r="I47" i="4"/>
  <c r="E47" i="4"/>
  <c r="D47" i="4"/>
  <c r="C47" i="4"/>
  <c r="B47" i="4"/>
  <c r="P47" i="4" s="1"/>
  <c r="A47" i="4"/>
  <c r="Q46" i="4"/>
  <c r="L46" i="4"/>
  <c r="E46" i="4"/>
  <c r="D46" i="4"/>
  <c r="C46" i="4"/>
  <c r="B46" i="4"/>
  <c r="F46" i="4" s="1"/>
  <c r="A46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A45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A44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A43" i="4"/>
  <c r="Q42" i="4"/>
  <c r="L42" i="4"/>
  <c r="J42" i="4"/>
  <c r="F42" i="4"/>
  <c r="E42" i="4"/>
  <c r="D42" i="4"/>
  <c r="C42" i="4"/>
  <c r="B42" i="4"/>
  <c r="P42" i="4" s="1"/>
  <c r="A42" i="4"/>
  <c r="Q41" i="4"/>
  <c r="O41" i="4"/>
  <c r="L41" i="4"/>
  <c r="K41" i="4"/>
  <c r="J41" i="4"/>
  <c r="I41" i="4"/>
  <c r="H41" i="4"/>
  <c r="G41" i="4"/>
  <c r="E41" i="4"/>
  <c r="D41" i="4"/>
  <c r="C41" i="4"/>
  <c r="B41" i="4"/>
  <c r="F41" i="4" s="1"/>
  <c r="A41" i="4"/>
  <c r="Q40" i="4"/>
  <c r="P40" i="4"/>
  <c r="L40" i="4"/>
  <c r="K40" i="4"/>
  <c r="J40" i="4"/>
  <c r="I40" i="4"/>
  <c r="H40" i="4"/>
  <c r="E40" i="4"/>
  <c r="D40" i="4"/>
  <c r="C40" i="4"/>
  <c r="B40" i="4"/>
  <c r="G40" i="4" s="1"/>
  <c r="A40" i="4"/>
  <c r="Q39" i="4"/>
  <c r="M39" i="4"/>
  <c r="L39" i="4"/>
  <c r="K39" i="4"/>
  <c r="J39" i="4"/>
  <c r="I39" i="4"/>
  <c r="E39" i="4"/>
  <c r="D39" i="4"/>
  <c r="C39" i="4"/>
  <c r="B39" i="4"/>
  <c r="H39" i="4" s="1"/>
  <c r="A39" i="4"/>
  <c r="Q38" i="4"/>
  <c r="N38" i="4"/>
  <c r="L38" i="4"/>
  <c r="J38" i="4"/>
  <c r="F38" i="4"/>
  <c r="E38" i="4"/>
  <c r="D38" i="4"/>
  <c r="C38" i="4"/>
  <c r="B38" i="4"/>
  <c r="I38" i="4" s="1"/>
  <c r="A38" i="4"/>
  <c r="Q37" i="4"/>
  <c r="P37" i="4"/>
  <c r="O37" i="4"/>
  <c r="N37" i="4"/>
  <c r="M37" i="4"/>
  <c r="L37" i="4"/>
  <c r="K37" i="4"/>
  <c r="G37" i="4"/>
  <c r="F37" i="4"/>
  <c r="E37" i="4"/>
  <c r="D37" i="4"/>
  <c r="C37" i="4"/>
  <c r="B37" i="4"/>
  <c r="J37" i="4" s="1"/>
  <c r="A37" i="4"/>
  <c r="Q36" i="4"/>
  <c r="P36" i="4"/>
  <c r="O36" i="4"/>
  <c r="N36" i="4"/>
  <c r="M36" i="4"/>
  <c r="L36" i="4"/>
  <c r="H36" i="4"/>
  <c r="G36" i="4"/>
  <c r="F36" i="4"/>
  <c r="E36" i="4"/>
  <c r="D36" i="4"/>
  <c r="C36" i="4"/>
  <c r="B36" i="4"/>
  <c r="K36" i="4" s="1"/>
  <c r="A36" i="4"/>
  <c r="Q35" i="4"/>
  <c r="P35" i="4"/>
  <c r="O35" i="4"/>
  <c r="N35" i="4"/>
  <c r="M35" i="4"/>
  <c r="L35" i="4"/>
  <c r="I35" i="4"/>
  <c r="H35" i="4"/>
  <c r="G35" i="4"/>
  <c r="F35" i="4"/>
  <c r="E35" i="4"/>
  <c r="D35" i="4"/>
  <c r="C35" i="4"/>
  <c r="B35" i="4"/>
  <c r="K35" i="4" s="1"/>
  <c r="A35" i="4"/>
  <c r="Q34" i="4"/>
  <c r="N34" i="4"/>
  <c r="L34" i="4"/>
  <c r="E34" i="4"/>
  <c r="D34" i="4"/>
  <c r="C34" i="4"/>
  <c r="B34" i="4"/>
  <c r="M34" i="4" s="1"/>
  <c r="A34" i="4"/>
  <c r="Q33" i="4"/>
  <c r="P33" i="4"/>
  <c r="O33" i="4"/>
  <c r="L33" i="4"/>
  <c r="K33" i="4"/>
  <c r="G33" i="4"/>
  <c r="E33" i="4"/>
  <c r="D33" i="4"/>
  <c r="C33" i="4"/>
  <c r="B33" i="4"/>
  <c r="N33" i="4" s="1"/>
  <c r="A33" i="4"/>
  <c r="Q32" i="4"/>
  <c r="P32" i="4"/>
  <c r="L32" i="4"/>
  <c r="H32" i="4"/>
  <c r="E32" i="4"/>
  <c r="D32" i="4"/>
  <c r="C32" i="4"/>
  <c r="B32" i="4"/>
  <c r="O32" i="4" s="1"/>
  <c r="A32" i="4"/>
  <c r="Q31" i="4"/>
  <c r="M31" i="4"/>
  <c r="L31" i="4"/>
  <c r="I31" i="4"/>
  <c r="E31" i="4"/>
  <c r="D31" i="4"/>
  <c r="C31" i="4"/>
  <c r="B31" i="4"/>
  <c r="P31" i="4" s="1"/>
  <c r="A31" i="4"/>
  <c r="Q30" i="4"/>
  <c r="L30" i="4"/>
  <c r="E30" i="4"/>
  <c r="D30" i="4"/>
  <c r="C30" i="4"/>
  <c r="B30" i="4"/>
  <c r="P30" i="4" s="1"/>
  <c r="A30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29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28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27" i="4"/>
  <c r="Q26" i="4"/>
  <c r="L26" i="4"/>
  <c r="J26" i="4"/>
  <c r="F26" i="4"/>
  <c r="E26" i="4"/>
  <c r="D26" i="4"/>
  <c r="C26" i="4"/>
  <c r="B26" i="4"/>
  <c r="P26" i="4" s="1"/>
  <c r="A26" i="4"/>
  <c r="Q25" i="4"/>
  <c r="O25" i="4"/>
  <c r="L25" i="4"/>
  <c r="K25" i="4"/>
  <c r="J25" i="4"/>
  <c r="I25" i="4"/>
  <c r="H25" i="4"/>
  <c r="G25" i="4"/>
  <c r="E25" i="4"/>
  <c r="D25" i="4"/>
  <c r="C25" i="4"/>
  <c r="B25" i="4"/>
  <c r="F25" i="4" s="1"/>
  <c r="A25" i="4"/>
  <c r="Q24" i="4"/>
  <c r="P24" i="4"/>
  <c r="L24" i="4"/>
  <c r="K24" i="4"/>
  <c r="J24" i="4"/>
  <c r="I24" i="4"/>
  <c r="H24" i="4"/>
  <c r="E24" i="4"/>
  <c r="D24" i="4"/>
  <c r="C24" i="4"/>
  <c r="B24" i="4"/>
  <c r="G24" i="4" s="1"/>
  <c r="A24" i="4"/>
  <c r="Q23" i="4"/>
  <c r="M23" i="4"/>
  <c r="L23" i="4"/>
  <c r="K23" i="4"/>
  <c r="J23" i="4"/>
  <c r="I23" i="4"/>
  <c r="E23" i="4"/>
  <c r="D23" i="4"/>
  <c r="C23" i="4"/>
  <c r="B23" i="4"/>
  <c r="H23" i="4" s="1"/>
  <c r="A23" i="4"/>
  <c r="Q22" i="4"/>
  <c r="N22" i="4"/>
  <c r="L22" i="4"/>
  <c r="J22" i="4"/>
  <c r="F22" i="4"/>
  <c r="E22" i="4"/>
  <c r="D22" i="4"/>
  <c r="C22" i="4"/>
  <c r="B22" i="4"/>
  <c r="I22" i="4" s="1"/>
  <c r="A22" i="4"/>
  <c r="Q21" i="4"/>
  <c r="P21" i="4"/>
  <c r="O21" i="4"/>
  <c r="N21" i="4"/>
  <c r="M21" i="4"/>
  <c r="L21" i="4"/>
  <c r="K21" i="4"/>
  <c r="G21" i="4"/>
  <c r="F21" i="4"/>
  <c r="E21" i="4"/>
  <c r="D21" i="4"/>
  <c r="C21" i="4"/>
  <c r="B21" i="4"/>
  <c r="J21" i="4" s="1"/>
  <c r="A21" i="4"/>
  <c r="Q20" i="4"/>
  <c r="P20" i="4"/>
  <c r="O20" i="4"/>
  <c r="N20" i="4"/>
  <c r="M20" i="4"/>
  <c r="L20" i="4"/>
  <c r="H20" i="4"/>
  <c r="G20" i="4"/>
  <c r="F20" i="4"/>
  <c r="E20" i="4"/>
  <c r="D20" i="4"/>
  <c r="C20" i="4"/>
  <c r="B20" i="4"/>
  <c r="K20" i="4" s="1"/>
  <c r="A20" i="4"/>
  <c r="Q19" i="4"/>
  <c r="P19" i="4"/>
  <c r="O19" i="4"/>
  <c r="N19" i="4"/>
  <c r="M19" i="4"/>
  <c r="L19" i="4"/>
  <c r="I19" i="4"/>
  <c r="H19" i="4"/>
  <c r="G19" i="4"/>
  <c r="F19" i="4"/>
  <c r="E19" i="4"/>
  <c r="D19" i="4"/>
  <c r="C19" i="4"/>
  <c r="B19" i="4"/>
  <c r="K19" i="4" s="1"/>
  <c r="A19" i="4"/>
  <c r="Q18" i="4"/>
  <c r="N18" i="4"/>
  <c r="L18" i="4"/>
  <c r="E18" i="4"/>
  <c r="D18" i="4"/>
  <c r="C18" i="4"/>
  <c r="B18" i="4"/>
  <c r="M18" i="4" s="1"/>
  <c r="A18" i="4"/>
  <c r="Q17" i="4"/>
  <c r="P17" i="4"/>
  <c r="O17" i="4"/>
  <c r="L17" i="4"/>
  <c r="K17" i="4"/>
  <c r="G17" i="4"/>
  <c r="E17" i="4"/>
  <c r="D17" i="4"/>
  <c r="C17" i="4"/>
  <c r="B17" i="4"/>
  <c r="N17" i="4" s="1"/>
  <c r="A17" i="4"/>
  <c r="Q16" i="4"/>
  <c r="P16" i="4"/>
  <c r="L16" i="4"/>
  <c r="H16" i="4"/>
  <c r="E16" i="4"/>
  <c r="D16" i="4"/>
  <c r="C16" i="4"/>
  <c r="B16" i="4"/>
  <c r="O16" i="4" s="1"/>
  <c r="A16" i="4"/>
  <c r="Q15" i="4"/>
  <c r="M15" i="4"/>
  <c r="L15" i="4"/>
  <c r="I15" i="4"/>
  <c r="E15" i="4"/>
  <c r="D15" i="4"/>
  <c r="C15" i="4"/>
  <c r="B15" i="4"/>
  <c r="P15" i="4" s="1"/>
  <c r="A15" i="4"/>
  <c r="Q14" i="4"/>
  <c r="L14" i="4"/>
  <c r="E14" i="4"/>
  <c r="D14" i="4"/>
  <c r="C14" i="4"/>
  <c r="B14" i="4"/>
  <c r="P14" i="4" s="1"/>
  <c r="A14" i="4"/>
  <c r="Q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P13" i="4" s="1"/>
  <c r="A13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12" i="4"/>
  <c r="Q11" i="4"/>
  <c r="L11" i="4"/>
  <c r="E11" i="4"/>
  <c r="D11" i="4"/>
  <c r="C11" i="4"/>
  <c r="B11" i="4"/>
  <c r="H11" i="4" s="1"/>
  <c r="A11" i="4"/>
  <c r="Q10" i="4"/>
  <c r="L10" i="4"/>
  <c r="E10" i="4"/>
  <c r="D10" i="4"/>
  <c r="C10" i="4"/>
  <c r="B10" i="4"/>
  <c r="J10" i="4" s="1"/>
  <c r="A10" i="4"/>
  <c r="Q9" i="4"/>
  <c r="M9" i="4"/>
  <c r="L9" i="4"/>
  <c r="K9" i="4"/>
  <c r="J9" i="4"/>
  <c r="I9" i="4"/>
  <c r="E9" i="4"/>
  <c r="D9" i="4"/>
  <c r="C9" i="4"/>
  <c r="B9" i="4"/>
  <c r="F9" i="4" s="1"/>
  <c r="O9" i="4" s="1"/>
  <c r="A9" i="4"/>
  <c r="Q8" i="4"/>
  <c r="L8" i="4"/>
  <c r="E8" i="4"/>
  <c r="D8" i="4"/>
  <c r="K8" i="4" s="1"/>
  <c r="C8" i="4"/>
  <c r="B8" i="4"/>
  <c r="A8" i="4"/>
  <c r="E3" i="4"/>
  <c r="M2" i="4"/>
  <c r="K71" i="2"/>
  <c r="J71" i="2"/>
  <c r="K70" i="2"/>
  <c r="J70" i="2"/>
  <c r="K69" i="2"/>
  <c r="J69" i="2"/>
  <c r="K68" i="2"/>
  <c r="J68" i="2"/>
  <c r="K67" i="2"/>
  <c r="G67" i="2"/>
  <c r="K66" i="2"/>
  <c r="G66" i="2"/>
  <c r="F66" i="2"/>
  <c r="E66" i="2"/>
  <c r="D66" i="2"/>
  <c r="C66" i="2"/>
  <c r="B66" i="2"/>
  <c r="A66" i="2"/>
  <c r="K65" i="2"/>
  <c r="G65" i="2"/>
  <c r="E65" i="2"/>
  <c r="D65" i="2"/>
  <c r="C65" i="2"/>
  <c r="B65" i="2"/>
  <c r="F65" i="2" s="1"/>
  <c r="A65" i="2"/>
  <c r="K64" i="2"/>
  <c r="G64" i="2"/>
  <c r="F64" i="2"/>
  <c r="E64" i="2"/>
  <c r="D64" i="2"/>
  <c r="C64" i="2"/>
  <c r="B64" i="2"/>
  <c r="A64" i="2"/>
  <c r="K63" i="2"/>
  <c r="G63" i="2"/>
  <c r="E63" i="2"/>
  <c r="D63" i="2"/>
  <c r="C63" i="2"/>
  <c r="B63" i="2"/>
  <c r="F63" i="2" s="1"/>
  <c r="A63" i="2"/>
  <c r="K62" i="2"/>
  <c r="G62" i="2"/>
  <c r="F62" i="2"/>
  <c r="E62" i="2"/>
  <c r="D62" i="2"/>
  <c r="C62" i="2"/>
  <c r="B62" i="2"/>
  <c r="A62" i="2"/>
  <c r="K61" i="2"/>
  <c r="G61" i="2"/>
  <c r="E61" i="2"/>
  <c r="D61" i="2"/>
  <c r="C61" i="2"/>
  <c r="B61" i="2"/>
  <c r="F61" i="2" s="1"/>
  <c r="A61" i="2"/>
  <c r="K60" i="2"/>
  <c r="G60" i="2"/>
  <c r="F60" i="2"/>
  <c r="E60" i="2"/>
  <c r="D60" i="2"/>
  <c r="C60" i="2"/>
  <c r="B60" i="2"/>
  <c r="A60" i="2"/>
  <c r="K59" i="2"/>
  <c r="G59" i="2"/>
  <c r="E59" i="2"/>
  <c r="D59" i="2"/>
  <c r="C59" i="2"/>
  <c r="B59" i="2"/>
  <c r="F59" i="2" s="1"/>
  <c r="A59" i="2"/>
  <c r="K58" i="2"/>
  <c r="G58" i="2"/>
  <c r="F58" i="2"/>
  <c r="E58" i="2"/>
  <c r="D58" i="2"/>
  <c r="C58" i="2"/>
  <c r="B58" i="2"/>
  <c r="A58" i="2"/>
  <c r="K57" i="2"/>
  <c r="G57" i="2"/>
  <c r="E57" i="2"/>
  <c r="D57" i="2"/>
  <c r="C57" i="2"/>
  <c r="B57" i="2"/>
  <c r="F57" i="2" s="1"/>
  <c r="A57" i="2"/>
  <c r="K56" i="2"/>
  <c r="G56" i="2"/>
  <c r="F56" i="2"/>
  <c r="E56" i="2"/>
  <c r="D56" i="2"/>
  <c r="C56" i="2"/>
  <c r="B56" i="2"/>
  <c r="A56" i="2"/>
  <c r="K55" i="2"/>
  <c r="G55" i="2"/>
  <c r="E55" i="2"/>
  <c r="D55" i="2"/>
  <c r="C55" i="2"/>
  <c r="B55" i="2"/>
  <c r="F55" i="2" s="1"/>
  <c r="A55" i="2"/>
  <c r="K54" i="2"/>
  <c r="G54" i="2"/>
  <c r="F54" i="2"/>
  <c r="E54" i="2"/>
  <c r="D54" i="2"/>
  <c r="C54" i="2"/>
  <c r="B54" i="2"/>
  <c r="A54" i="2"/>
  <c r="K53" i="2"/>
  <c r="G53" i="2"/>
  <c r="E53" i="2"/>
  <c r="D53" i="2"/>
  <c r="C53" i="2"/>
  <c r="B53" i="2"/>
  <c r="F53" i="2" s="1"/>
  <c r="A53" i="2"/>
  <c r="K52" i="2"/>
  <c r="G52" i="2"/>
  <c r="F52" i="2"/>
  <c r="E52" i="2"/>
  <c r="D52" i="2"/>
  <c r="C52" i="2"/>
  <c r="B52" i="2"/>
  <c r="A52" i="2"/>
  <c r="K51" i="2"/>
  <c r="G51" i="2"/>
  <c r="E51" i="2"/>
  <c r="D51" i="2"/>
  <c r="C51" i="2"/>
  <c r="B51" i="2"/>
  <c r="F51" i="2" s="1"/>
  <c r="A51" i="2"/>
  <c r="K50" i="2"/>
  <c r="G50" i="2"/>
  <c r="F50" i="2"/>
  <c r="E50" i="2"/>
  <c r="D50" i="2"/>
  <c r="C50" i="2"/>
  <c r="B50" i="2"/>
  <c r="A50" i="2"/>
  <c r="K49" i="2"/>
  <c r="G49" i="2"/>
  <c r="E49" i="2"/>
  <c r="D49" i="2"/>
  <c r="C49" i="2"/>
  <c r="B49" i="2"/>
  <c r="F49" i="2" s="1"/>
  <c r="A49" i="2"/>
  <c r="K48" i="2"/>
  <c r="G48" i="2"/>
  <c r="F48" i="2"/>
  <c r="E48" i="2"/>
  <c r="D48" i="2"/>
  <c r="C48" i="2"/>
  <c r="B48" i="2"/>
  <c r="A48" i="2"/>
  <c r="K47" i="2"/>
  <c r="G47" i="2"/>
  <c r="E47" i="2"/>
  <c r="D47" i="2"/>
  <c r="C47" i="2"/>
  <c r="B47" i="2"/>
  <c r="F47" i="2" s="1"/>
  <c r="A47" i="2"/>
  <c r="K46" i="2"/>
  <c r="G46" i="2"/>
  <c r="F46" i="2"/>
  <c r="E46" i="2"/>
  <c r="D46" i="2"/>
  <c r="C46" i="2"/>
  <c r="B46" i="2"/>
  <c r="A46" i="2"/>
  <c r="K45" i="2"/>
  <c r="G45" i="2"/>
  <c r="E45" i="2"/>
  <c r="D45" i="2"/>
  <c r="C45" i="2"/>
  <c r="B45" i="2"/>
  <c r="F45" i="2" s="1"/>
  <c r="A45" i="2"/>
  <c r="K44" i="2"/>
  <c r="G44" i="2"/>
  <c r="F44" i="2"/>
  <c r="E44" i="2"/>
  <c r="D44" i="2"/>
  <c r="C44" i="2"/>
  <c r="B44" i="2"/>
  <c r="A44" i="2"/>
  <c r="K43" i="2"/>
  <c r="G43" i="2"/>
  <c r="E43" i="2"/>
  <c r="D43" i="2"/>
  <c r="C43" i="2"/>
  <c r="B43" i="2"/>
  <c r="F43" i="2" s="1"/>
  <c r="A43" i="2"/>
  <c r="K42" i="2"/>
  <c r="G42" i="2"/>
  <c r="F42" i="2"/>
  <c r="E42" i="2"/>
  <c r="D42" i="2"/>
  <c r="C42" i="2"/>
  <c r="B42" i="2"/>
  <c r="A42" i="2"/>
  <c r="K41" i="2"/>
  <c r="G41" i="2"/>
  <c r="E41" i="2"/>
  <c r="D41" i="2"/>
  <c r="C41" i="2"/>
  <c r="B41" i="2"/>
  <c r="F41" i="2" s="1"/>
  <c r="A41" i="2"/>
  <c r="K40" i="2"/>
  <c r="G40" i="2"/>
  <c r="F40" i="2"/>
  <c r="E40" i="2"/>
  <c r="D40" i="2"/>
  <c r="C40" i="2"/>
  <c r="B40" i="2"/>
  <c r="A40" i="2"/>
  <c r="K39" i="2"/>
  <c r="G39" i="2"/>
  <c r="E39" i="2"/>
  <c r="D39" i="2"/>
  <c r="C39" i="2"/>
  <c r="B39" i="2"/>
  <c r="F39" i="2" s="1"/>
  <c r="A39" i="2"/>
  <c r="K38" i="2"/>
  <c r="G38" i="2"/>
  <c r="F38" i="2"/>
  <c r="E38" i="2"/>
  <c r="D38" i="2"/>
  <c r="C38" i="2"/>
  <c r="B38" i="2"/>
  <c r="A38" i="2"/>
  <c r="K37" i="2"/>
  <c r="G37" i="2"/>
  <c r="E37" i="2"/>
  <c r="D37" i="2"/>
  <c r="C37" i="2"/>
  <c r="B37" i="2"/>
  <c r="F37" i="2" s="1"/>
  <c r="A37" i="2"/>
  <c r="K36" i="2"/>
  <c r="G36" i="2"/>
  <c r="F36" i="2"/>
  <c r="E36" i="2"/>
  <c r="D36" i="2"/>
  <c r="C36" i="2"/>
  <c r="B36" i="2"/>
  <c r="A36" i="2"/>
  <c r="K35" i="2"/>
  <c r="G35" i="2"/>
  <c r="E35" i="2"/>
  <c r="D35" i="2"/>
  <c r="C35" i="2"/>
  <c r="B35" i="2"/>
  <c r="F35" i="2" s="1"/>
  <c r="A35" i="2"/>
  <c r="K34" i="2"/>
  <c r="G34" i="2"/>
  <c r="F34" i="2"/>
  <c r="E34" i="2"/>
  <c r="D34" i="2"/>
  <c r="C34" i="2"/>
  <c r="B34" i="2"/>
  <c r="A34" i="2"/>
  <c r="K33" i="2"/>
  <c r="G33" i="2"/>
  <c r="E33" i="2"/>
  <c r="D33" i="2"/>
  <c r="C33" i="2"/>
  <c r="B33" i="2"/>
  <c r="F33" i="2" s="1"/>
  <c r="A33" i="2"/>
  <c r="K32" i="2"/>
  <c r="G32" i="2"/>
  <c r="F32" i="2"/>
  <c r="E32" i="2"/>
  <c r="D32" i="2"/>
  <c r="C32" i="2"/>
  <c r="B32" i="2"/>
  <c r="A32" i="2"/>
  <c r="K31" i="2"/>
  <c r="G31" i="2"/>
  <c r="E31" i="2"/>
  <c r="D31" i="2"/>
  <c r="C31" i="2"/>
  <c r="B31" i="2"/>
  <c r="F31" i="2" s="1"/>
  <c r="A31" i="2"/>
  <c r="K30" i="2"/>
  <c r="G30" i="2"/>
  <c r="F30" i="2"/>
  <c r="E30" i="2"/>
  <c r="D30" i="2"/>
  <c r="C30" i="2"/>
  <c r="B30" i="2"/>
  <c r="A30" i="2"/>
  <c r="K29" i="2"/>
  <c r="G29" i="2"/>
  <c r="E29" i="2"/>
  <c r="D29" i="2"/>
  <c r="C29" i="2"/>
  <c r="B29" i="2"/>
  <c r="F29" i="2" s="1"/>
  <c r="A29" i="2"/>
  <c r="K28" i="2"/>
  <c r="G28" i="2"/>
  <c r="F28" i="2"/>
  <c r="E28" i="2"/>
  <c r="D28" i="2"/>
  <c r="C28" i="2"/>
  <c r="B28" i="2"/>
  <c r="A28" i="2"/>
  <c r="K27" i="2"/>
  <c r="G27" i="2"/>
  <c r="E27" i="2"/>
  <c r="D27" i="2"/>
  <c r="C27" i="2"/>
  <c r="B27" i="2"/>
  <c r="F27" i="2" s="1"/>
  <c r="A27" i="2"/>
  <c r="K26" i="2"/>
  <c r="G26" i="2"/>
  <c r="F26" i="2"/>
  <c r="E26" i="2"/>
  <c r="D26" i="2"/>
  <c r="C26" i="2"/>
  <c r="B26" i="2"/>
  <c r="A26" i="2"/>
  <c r="K25" i="2"/>
  <c r="G25" i="2"/>
  <c r="E25" i="2"/>
  <c r="D25" i="2"/>
  <c r="C25" i="2"/>
  <c r="B25" i="2"/>
  <c r="F25" i="2" s="1"/>
  <c r="A25" i="2"/>
  <c r="K24" i="2"/>
  <c r="G24" i="2"/>
  <c r="F24" i="2"/>
  <c r="E24" i="2"/>
  <c r="D24" i="2"/>
  <c r="C24" i="2"/>
  <c r="B24" i="2"/>
  <c r="A24" i="2"/>
  <c r="K23" i="2"/>
  <c r="G23" i="2"/>
  <c r="E23" i="2"/>
  <c r="D23" i="2"/>
  <c r="C23" i="2"/>
  <c r="B23" i="2"/>
  <c r="F23" i="2" s="1"/>
  <c r="A23" i="2"/>
  <c r="K22" i="2"/>
  <c r="G22" i="2"/>
  <c r="F22" i="2"/>
  <c r="E22" i="2"/>
  <c r="D22" i="2"/>
  <c r="C22" i="2"/>
  <c r="B22" i="2"/>
  <c r="A22" i="2"/>
  <c r="K21" i="2"/>
  <c r="G21" i="2"/>
  <c r="E21" i="2"/>
  <c r="D21" i="2"/>
  <c r="C21" i="2"/>
  <c r="F21" i="2"/>
  <c r="A21" i="2"/>
  <c r="K20" i="2"/>
  <c r="G20" i="2"/>
  <c r="E20" i="2"/>
  <c r="F20" i="2" s="1"/>
  <c r="D20" i="2"/>
  <c r="C20" i="2"/>
  <c r="A20" i="2"/>
  <c r="K19" i="2"/>
  <c r="G19" i="2"/>
  <c r="E19" i="2"/>
  <c r="D19" i="2"/>
  <c r="C19" i="2"/>
  <c r="B19" i="2"/>
  <c r="F19" i="2" s="1"/>
  <c r="A19" i="2"/>
  <c r="K18" i="2"/>
  <c r="G18" i="2"/>
  <c r="E18" i="2"/>
  <c r="F18" i="2" s="1"/>
  <c r="D18" i="2"/>
  <c r="C18" i="2"/>
  <c r="A18" i="2"/>
  <c r="K17" i="2"/>
  <c r="G17" i="2"/>
  <c r="E17" i="2"/>
  <c r="D17" i="2"/>
  <c r="C17" i="2"/>
  <c r="B17" i="2"/>
  <c r="F17" i="2" s="1"/>
  <c r="A17" i="2"/>
  <c r="K16" i="2"/>
  <c r="J13" i="2"/>
  <c r="M8" i="4" s="1"/>
  <c r="J12" i="2"/>
  <c r="J11" i="2"/>
  <c r="J10" i="2"/>
  <c r="J9" i="2"/>
  <c r="J8" i="2"/>
  <c r="J7" i="2"/>
  <c r="J6" i="2"/>
  <c r="J5" i="2"/>
  <c r="J4" i="2"/>
  <c r="J4" i="1"/>
  <c r="H4" i="1"/>
  <c r="F4" i="1"/>
  <c r="J3" i="1"/>
  <c r="H3" i="1"/>
  <c r="H5" i="1" s="1"/>
  <c r="F11" i="4" l="1"/>
  <c r="O11" i="4" s="1"/>
  <c r="M11" i="4"/>
  <c r="K11" i="4"/>
  <c r="F10" i="4"/>
  <c r="I11" i="4"/>
  <c r="J11" i="4"/>
  <c r="H9" i="4"/>
  <c r="H8" i="4"/>
  <c r="N8" i="4" s="1"/>
  <c r="E63" i="5"/>
  <c r="G63" i="5" s="1"/>
  <c r="B16" i="5"/>
  <c r="N11" i="4"/>
  <c r="I8" i="4"/>
  <c r="O18" i="4"/>
  <c r="K22" i="4"/>
  <c r="G26" i="4"/>
  <c r="O34" i="4"/>
  <c r="K38" i="4"/>
  <c r="G42" i="4"/>
  <c r="O50" i="4"/>
  <c r="K54" i="4"/>
  <c r="E24" i="5"/>
  <c r="E28" i="5"/>
  <c r="E32" i="5"/>
  <c r="E40" i="5"/>
  <c r="E44" i="5"/>
  <c r="E52" i="5"/>
  <c r="E56" i="5"/>
  <c r="E60" i="5"/>
  <c r="J8" i="4"/>
  <c r="H10" i="4"/>
  <c r="P18" i="4"/>
  <c r="H26" i="4"/>
  <c r="P34" i="4"/>
  <c r="H42" i="4"/>
  <c r="P50" i="4"/>
  <c r="I57" i="4"/>
  <c r="B3" i="4"/>
  <c r="I10" i="4"/>
  <c r="M22" i="4"/>
  <c r="I26" i="4"/>
  <c r="M38" i="4"/>
  <c r="I42" i="4"/>
  <c r="M54" i="4"/>
  <c r="K10" i="4"/>
  <c r="O3" i="4" s="1"/>
  <c r="G14" i="4"/>
  <c r="F15" i="4"/>
  <c r="O22" i="4"/>
  <c r="N23" i="4"/>
  <c r="M24" i="4"/>
  <c r="K26" i="4"/>
  <c r="G30" i="4"/>
  <c r="F31" i="4"/>
  <c r="O38" i="4"/>
  <c r="N39" i="4"/>
  <c r="M40" i="4"/>
  <c r="K42" i="4"/>
  <c r="G46" i="4"/>
  <c r="F47" i="4"/>
  <c r="P53" i="4"/>
  <c r="O54" i="4"/>
  <c r="N55" i="4"/>
  <c r="M56" i="4"/>
  <c r="E21" i="5"/>
  <c r="E25" i="5"/>
  <c r="E29" i="5"/>
  <c r="E41" i="5"/>
  <c r="E53" i="5"/>
  <c r="E57" i="5"/>
  <c r="E61" i="5"/>
  <c r="H14" i="4"/>
  <c r="G15" i="4"/>
  <c r="F16" i="4"/>
  <c r="P22" i="4"/>
  <c r="O23" i="4"/>
  <c r="N24" i="4"/>
  <c r="M25" i="4"/>
  <c r="H30" i="4"/>
  <c r="G31" i="4"/>
  <c r="F32" i="4"/>
  <c r="P38" i="4"/>
  <c r="O39" i="4"/>
  <c r="N40" i="4"/>
  <c r="M41" i="4"/>
  <c r="H46" i="4"/>
  <c r="G47" i="4"/>
  <c r="F48" i="4"/>
  <c r="P54" i="4"/>
  <c r="O55" i="4"/>
  <c r="N56" i="4"/>
  <c r="M57" i="4"/>
  <c r="N9" i="4"/>
  <c r="M10" i="4"/>
  <c r="I14" i="4"/>
  <c r="H15" i="4"/>
  <c r="G16" i="4"/>
  <c r="F17" i="4"/>
  <c r="P23" i="4"/>
  <c r="O24" i="4"/>
  <c r="N25" i="4"/>
  <c r="M26" i="4"/>
  <c r="I30" i="4"/>
  <c r="H31" i="4"/>
  <c r="G32" i="4"/>
  <c r="F33" i="4"/>
  <c r="P39" i="4"/>
  <c r="O40" i="4"/>
  <c r="N41" i="4"/>
  <c r="M42" i="4"/>
  <c r="I46" i="4"/>
  <c r="H47" i="4"/>
  <c r="G48" i="4"/>
  <c r="F49" i="4"/>
  <c r="P55" i="4"/>
  <c r="O56" i="4"/>
  <c r="N57" i="4"/>
  <c r="J14" i="4"/>
  <c r="F18" i="4"/>
  <c r="N26" i="4"/>
  <c r="J30" i="4"/>
  <c r="F34" i="4"/>
  <c r="N42" i="4"/>
  <c r="J46" i="4"/>
  <c r="F50" i="4"/>
  <c r="O10" i="4"/>
  <c r="K14" i="4"/>
  <c r="J15" i="4"/>
  <c r="I16" i="4"/>
  <c r="H17" i="4"/>
  <c r="G18" i="4"/>
  <c r="P25" i="4"/>
  <c r="O26" i="4"/>
  <c r="K30" i="4"/>
  <c r="J31" i="4"/>
  <c r="I32" i="4"/>
  <c r="H33" i="4"/>
  <c r="G34" i="4"/>
  <c r="P41" i="4"/>
  <c r="O42" i="4"/>
  <c r="K46" i="4"/>
  <c r="J47" i="4"/>
  <c r="I48" i="4"/>
  <c r="H49" i="4"/>
  <c r="G50" i="4"/>
  <c r="P57" i="4"/>
  <c r="E22" i="5"/>
  <c r="E26" i="5"/>
  <c r="E30" i="5"/>
  <c r="E42" i="5"/>
  <c r="E50" i="5"/>
  <c r="E54" i="5"/>
  <c r="E58" i="5"/>
  <c r="E62" i="5"/>
  <c r="F14" i="4"/>
  <c r="F30" i="4"/>
  <c r="K15" i="4"/>
  <c r="J16" i="4"/>
  <c r="I17" i="4"/>
  <c r="H18" i="4"/>
  <c r="K31" i="4"/>
  <c r="J32" i="4"/>
  <c r="I33" i="4"/>
  <c r="H34" i="4"/>
  <c r="K47" i="4"/>
  <c r="J48" i="4"/>
  <c r="I49" i="4"/>
  <c r="H50" i="4"/>
  <c r="M14" i="4"/>
  <c r="K16" i="4"/>
  <c r="J17" i="4"/>
  <c r="I18" i="4"/>
  <c r="M30" i="4"/>
  <c r="K32" i="4"/>
  <c r="J33" i="4"/>
  <c r="I34" i="4"/>
  <c r="M46" i="4"/>
  <c r="J49" i="4"/>
  <c r="I50" i="4"/>
  <c r="N14" i="4"/>
  <c r="J18" i="4"/>
  <c r="N30" i="4"/>
  <c r="O14" i="4"/>
  <c r="N15" i="4"/>
  <c r="M16" i="4"/>
  <c r="K18" i="4"/>
  <c r="J19" i="4"/>
  <c r="I20" i="4"/>
  <c r="H21" i="4"/>
  <c r="G22" i="4"/>
  <c r="F23" i="4"/>
  <c r="O30" i="4"/>
  <c r="N31" i="4"/>
  <c r="M32" i="4"/>
  <c r="K34" i="4"/>
  <c r="J35" i="4"/>
  <c r="I36" i="4"/>
  <c r="H37" i="4"/>
  <c r="G38" i="4"/>
  <c r="F39" i="4"/>
  <c r="O46" i="4"/>
  <c r="N47" i="4"/>
  <c r="M48" i="4"/>
  <c r="K50" i="4"/>
  <c r="J51" i="4"/>
  <c r="I52" i="4"/>
  <c r="H53" i="4"/>
  <c r="G54" i="4"/>
  <c r="F55" i="4"/>
  <c r="B10" i="5"/>
  <c r="E39" i="5" s="1"/>
  <c r="E23" i="5"/>
  <c r="E27" i="5"/>
  <c r="E31" i="5"/>
  <c r="E35" i="5"/>
  <c r="E51" i="5"/>
  <c r="E55" i="5"/>
  <c r="E59" i="5"/>
  <c r="J34" i="4"/>
  <c r="N46" i="4"/>
  <c r="J50" i="4"/>
  <c r="F8" i="4"/>
  <c r="G10" i="4" s="1"/>
  <c r="P10" i="4" s="1"/>
  <c r="O15" i="4"/>
  <c r="N16" i="4"/>
  <c r="M17" i="4"/>
  <c r="J20" i="4"/>
  <c r="I21" i="4"/>
  <c r="H22" i="4"/>
  <c r="G23" i="4"/>
  <c r="F24" i="4"/>
  <c r="O31" i="4"/>
  <c r="N32" i="4"/>
  <c r="M33" i="4"/>
  <c r="J36" i="4"/>
  <c r="I37" i="4"/>
  <c r="H38" i="4"/>
  <c r="G39" i="4"/>
  <c r="F40" i="4"/>
  <c r="P46" i="4"/>
  <c r="O47" i="4"/>
  <c r="N48" i="4"/>
  <c r="M49" i="4"/>
  <c r="J52" i="4"/>
  <c r="I53" i="4"/>
  <c r="H54" i="4"/>
  <c r="G55" i="4"/>
  <c r="F56" i="4"/>
  <c r="E46" i="5" l="1"/>
  <c r="E38" i="5"/>
  <c r="E34" i="5"/>
  <c r="E49" i="5"/>
  <c r="M3" i="4"/>
  <c r="B2" i="4"/>
  <c r="E2" i="4"/>
  <c r="F63" i="5"/>
  <c r="G39" i="5"/>
  <c r="F39" i="5"/>
  <c r="G60" i="5"/>
  <c r="F60" i="5"/>
  <c r="G21" i="5"/>
  <c r="F21" i="5"/>
  <c r="G34" i="5"/>
  <c r="F34" i="5"/>
  <c r="G30" i="5"/>
  <c r="F30" i="5"/>
  <c r="G56" i="5"/>
  <c r="F56" i="5"/>
  <c r="K3" i="4"/>
  <c r="G46" i="5"/>
  <c r="F46" i="5"/>
  <c r="G27" i="5"/>
  <c r="F27" i="5"/>
  <c r="N10" i="4"/>
  <c r="H2" i="4" s="1"/>
  <c r="G52" i="5"/>
  <c r="F52" i="5"/>
  <c r="G22" i="5"/>
  <c r="F22" i="5"/>
  <c r="G61" i="5"/>
  <c r="F61" i="5"/>
  <c r="E48" i="5"/>
  <c r="G57" i="5"/>
  <c r="F57" i="5"/>
  <c r="G44" i="5"/>
  <c r="F44" i="5"/>
  <c r="G9" i="4"/>
  <c r="P9" i="4" s="1"/>
  <c r="K2" i="4"/>
  <c r="O2" i="4" s="1"/>
  <c r="H3" i="4" s="1"/>
  <c r="G11" i="4"/>
  <c r="P11" i="4" s="1"/>
  <c r="G53" i="5"/>
  <c r="F53" i="5"/>
  <c r="G40" i="5"/>
  <c r="F40" i="5"/>
  <c r="E36" i="5"/>
  <c r="G32" i="5"/>
  <c r="F32" i="5"/>
  <c r="G31" i="5"/>
  <c r="F31" i="5"/>
  <c r="G23" i="5"/>
  <c r="F23" i="5"/>
  <c r="G49" i="5"/>
  <c r="F49" i="5"/>
  <c r="G55" i="5"/>
  <c r="F55" i="5"/>
  <c r="G41" i="5"/>
  <c r="F41" i="5"/>
  <c r="G28" i="5"/>
  <c r="F28" i="5"/>
  <c r="G38" i="5"/>
  <c r="F38" i="5"/>
  <c r="G62" i="5"/>
  <c r="F62" i="5"/>
  <c r="E37" i="5"/>
  <c r="G24" i="5"/>
  <c r="F24" i="5"/>
  <c r="G26" i="5"/>
  <c r="F26" i="5"/>
  <c r="G51" i="5"/>
  <c r="F51" i="5"/>
  <c r="E47" i="5"/>
  <c r="E33" i="5"/>
  <c r="E45" i="5"/>
  <c r="G54" i="5"/>
  <c r="F54" i="5"/>
  <c r="G29" i="5"/>
  <c r="F29" i="5"/>
  <c r="G35" i="5"/>
  <c r="F35" i="5"/>
  <c r="G42" i="5"/>
  <c r="F42" i="5"/>
  <c r="G59" i="5"/>
  <c r="F59" i="5"/>
  <c r="G58" i="5"/>
  <c r="F58" i="5"/>
  <c r="E43" i="5"/>
  <c r="G50" i="5"/>
  <c r="F50" i="5"/>
  <c r="O8" i="4"/>
  <c r="G25" i="5"/>
  <c r="F25" i="5"/>
  <c r="G8" i="4"/>
  <c r="P8" i="4" s="1"/>
  <c r="B11" i="5" l="1"/>
  <c r="B12" i="5" s="1"/>
  <c r="B15" i="5" s="1"/>
  <c r="G43" i="5"/>
  <c r="F43" i="5"/>
  <c r="G36" i="5"/>
  <c r="F36" i="5"/>
  <c r="G37" i="5"/>
  <c r="F37" i="5"/>
  <c r="G48" i="5"/>
  <c r="F48" i="5"/>
  <c r="G45" i="5"/>
  <c r="F45" i="5"/>
  <c r="G33" i="5"/>
  <c r="F33" i="5"/>
  <c r="G47" i="5"/>
  <c r="F47" i="5"/>
</calcChain>
</file>

<file path=xl/sharedStrings.xml><?xml version="1.0" encoding="utf-8"?>
<sst xmlns="http://schemas.openxmlformats.org/spreadsheetml/2006/main" count="1289" uniqueCount="311">
  <si>
    <t>공통 변수</t>
  </si>
  <si>
    <t>값</t>
  </si>
  <si>
    <t>메모</t>
  </si>
  <si>
    <t>프리셋 미리보기</t>
  </si>
  <si>
    <t>제한</t>
  </si>
  <si>
    <t>패치 시 직접 수정</t>
  </si>
  <si>
    <t>선택 프리셋</t>
  </si>
  <si>
    <t>노스데</t>
  </si>
  <si>
    <t>결정 개수</t>
  </si>
  <si>
    <t>결정 수익</t>
  </si>
  <si>
    <t>월드제한</t>
  </si>
  <si>
    <t>브론즈</t>
  </si>
  <si>
    <t>실버</t>
  </si>
  <si>
    <t>골드</t>
  </si>
  <si>
    <t>캐릭 제한</t>
  </si>
  <si>
    <t>참고</t>
  </si>
  <si>
    <t>노란 셀은 직접 수정</t>
  </si>
  <si>
    <t>입력 규칙: 가격·큐브 개수·예상시간·판매대상·프리셋 체크는 전부 직접 수정 가능. 프리셋 체크는 Y/N. 기본 표에는 검마와 카파풀 미만 보스를 넣지 않았음.</t>
  </si>
  <si>
    <t>난이도</t>
  </si>
  <si>
    <t>보스</t>
  </si>
  <si>
    <t>표시명</t>
  </si>
  <si>
    <t>결정석 가격</t>
  </si>
  <si>
    <t>이룻</t>
  </si>
  <si>
    <t>이루윌</t>
  </si>
  <si>
    <t>노듄더</t>
  </si>
  <si>
    <t>하스데</t>
  </si>
  <si>
    <t>하듄더</t>
  </si>
  <si>
    <t>이칼</t>
  </si>
  <si>
    <t>이카</t>
  </si>
  <si>
    <t>익스</t>
  </si>
  <si>
    <t>노카</t>
  </si>
  <si>
    <t>커스텀1</t>
  </si>
  <si>
    <t>커스텀2</t>
  </si>
  <si>
    <t>카오스</t>
  </si>
  <si>
    <t>파풀라투스</t>
  </si>
  <si>
    <t>카오스 파풀라투스</t>
  </si>
  <si>
    <t>Y</t>
  </si>
  <si>
    <t>N</t>
  </si>
  <si>
    <t>노말</t>
  </si>
  <si>
    <t>스우</t>
  </si>
  <si>
    <t>노말 스우</t>
  </si>
  <si>
    <t>데미안</t>
  </si>
  <si>
    <t>노말 데미안</t>
  </si>
  <si>
    <t>가디언 엔젤 슬라임</t>
  </si>
  <si>
    <t>노말 가디언 엔젤 슬라임</t>
  </si>
  <si>
    <t>이지</t>
  </si>
  <si>
    <t>루시드</t>
  </si>
  <si>
    <t>이지 루시드</t>
  </si>
  <si>
    <t>윌</t>
  </si>
  <si>
    <t>이지 윌</t>
  </si>
  <si>
    <t>노말 루시드</t>
  </si>
  <si>
    <t>노말 윌</t>
  </si>
  <si>
    <t>더스크</t>
  </si>
  <si>
    <t>노말 더스크</t>
  </si>
  <si>
    <t>듄켈</t>
  </si>
  <si>
    <t>노말 듄켈</t>
  </si>
  <si>
    <t>하드</t>
  </si>
  <si>
    <t>하드 데미안</t>
  </si>
  <si>
    <t>하드 스우</t>
  </si>
  <si>
    <t>하드 루시드</t>
  </si>
  <si>
    <t>카오스 더스크</t>
  </si>
  <si>
    <t>진 힐라</t>
  </si>
  <si>
    <t>노말 진 힐라</t>
  </si>
  <si>
    <t>카오스 가디언 엔젤 슬라임</t>
  </si>
  <si>
    <t>하드 윌</t>
  </si>
  <si>
    <t>하드 듄켈</t>
  </si>
  <si>
    <t>하드 진 힐라</t>
  </si>
  <si>
    <t>선택받은 세렌</t>
  </si>
  <si>
    <t>노말 선택받은 세렌</t>
  </si>
  <si>
    <t>감시자 칼로스</t>
  </si>
  <si>
    <t>이지 감시자 칼로스</t>
  </si>
  <si>
    <t>최초의 대적자</t>
  </si>
  <si>
    <t>이지 최초의 대적자</t>
  </si>
  <si>
    <t>하드 선택받은 세렌</t>
  </si>
  <si>
    <t>카링</t>
  </si>
  <si>
    <t>이지 카링</t>
  </si>
  <si>
    <t>노말 감시자 칼로스</t>
  </si>
  <si>
    <t>노말 최초의 대적자</t>
  </si>
  <si>
    <t>익스트림</t>
  </si>
  <si>
    <t>익스트림 스우</t>
  </si>
  <si>
    <t>찬란한 흉성</t>
  </si>
  <si>
    <t>노말 찬란한 흉성</t>
  </si>
  <si>
    <t>노말 카링</t>
  </si>
  <si>
    <t>림보</t>
  </si>
  <si>
    <t>노말 림보</t>
  </si>
  <si>
    <t>카오스 감시자 칼로스</t>
  </si>
  <si>
    <t>발드릭스</t>
  </si>
  <si>
    <t>노말 발드릭스</t>
  </si>
  <si>
    <t>하드 최초의 대적자</t>
  </si>
  <si>
    <t>유피테르</t>
  </si>
  <si>
    <t>노말 유피테르</t>
  </si>
  <si>
    <t>하드 카링</t>
  </si>
  <si>
    <t>하드 림보</t>
  </si>
  <si>
    <t>하드 찬란한 흉성</t>
  </si>
  <si>
    <t>익스트림 선택받은 세렌</t>
  </si>
  <si>
    <t>하드 발드릭스</t>
  </si>
  <si>
    <t>익스트림 감시자 칼로스</t>
  </si>
  <si>
    <t>익스트림 최초의 대적자</t>
  </si>
  <si>
    <t>하드 유피테르</t>
  </si>
  <si>
    <t>익스트림 카링</t>
  </si>
  <si>
    <t>2번 시트 - 도핑 프리셋 비용 계산</t>
  </si>
  <si>
    <t>도핑 단가와 프리셋 구성은 직접 수정 가능. 캐릭터별로는 3번 시트의 도핑프리셋 1개만 가져와 프리셋 비용만 계산합니다. 우르스는 제외했습니다.</t>
  </si>
  <si>
    <t>도핑명</t>
  </si>
  <si>
    <t>단가(메소)</t>
  </si>
  <si>
    <t>지속시간(분)</t>
  </si>
  <si>
    <t>도핑프리셋</t>
  </si>
  <si>
    <t>기준분</t>
  </si>
  <si>
    <t>구성</t>
  </si>
  <si>
    <t>프리셋비용</t>
  </si>
  <si>
    <t>VIP버프</t>
  </si>
  <si>
    <t>반파별 1</t>
  </si>
  <si>
    <t>세이람</t>
  </si>
  <si>
    <t>흙도핑</t>
  </si>
  <si>
    <t>VIP 1 + 반빨별 1</t>
  </si>
  <si>
    <t>콜렉터</t>
  </si>
  <si>
    <t>15세이람</t>
  </si>
  <si>
    <t>전영비 1 + 세이람 1 + 10단계 1 + VIP 1 + 반빨별 1</t>
  </si>
  <si>
    <t>10단계</t>
  </si>
  <si>
    <t>30세이람</t>
  </si>
  <si>
    <t>전영비 1 + 세이람 2 + 10단계 1 + VIP 1 + 반빨별 1</t>
  </si>
  <si>
    <t>반빨별</t>
  </si>
  <si>
    <t>흙도핑 이상 사용</t>
  </si>
  <si>
    <t>45세이람</t>
  </si>
  <si>
    <t>전영비 1 + 세이람 3 + 10단계 2 + VIP 1 + 반빨별 1</t>
  </si>
  <si>
    <t>반파별</t>
  </si>
  <si>
    <t>슈퍼 흙도핑 사용</t>
  </si>
  <si>
    <t>60세이람</t>
  </si>
  <si>
    <t>전영비 1 + 세이람 4 + 10단계 2 + VIP 1 + 반빨별 1</t>
  </si>
  <si>
    <t>전영비</t>
  </si>
  <si>
    <t>세이람/진심 프리셋 사용</t>
  </si>
  <si>
    <t>15진심</t>
  </si>
  <si>
    <t>15세이람 + 콜렉터 1</t>
  </si>
  <si>
    <t>30진심</t>
  </si>
  <si>
    <t>30세이람 + 콜렉터 1</t>
  </si>
  <si>
    <t>45진심</t>
  </si>
  <si>
    <t>45세이람 + 콜렉터 1</t>
  </si>
  <si>
    <t>60진심</t>
  </si>
  <si>
    <t>60세이람 + 콜렉터 1</t>
  </si>
  <si>
    <t>캐릭터별 도핑 프리셋 비용</t>
  </si>
  <si>
    <t>번호</t>
  </si>
  <si>
    <t>사용</t>
  </si>
  <si>
    <t>캐릭터</t>
  </si>
  <si>
    <t>보스프리셋</t>
  </si>
  <si>
    <t>3번 시트 - 캐릭터 정보 / 프리셋 / 도핑프리셋 / 노블·특이사항</t>
  </si>
  <si>
    <t>최대 50명까지 입력 가능. 노란 셀은 직접 수정 가능. 직업/개별 도핑 체크는 제거했고, 도핑프리셋 1개와 노블포인트만 입력합니다.</t>
  </si>
  <si>
    <t>캐릭터명</t>
  </si>
  <si>
    <t>레벨</t>
  </si>
  <si>
    <t>헥환/주스탯</t>
  </si>
  <si>
    <t>전투력</t>
  </si>
  <si>
    <t>포스</t>
  </si>
  <si>
    <t>시드링/특이장비</t>
  </si>
  <si>
    <t>노블</t>
  </si>
  <si>
    <t>시간</t>
  </si>
  <si>
    <t>수로점수</t>
  </si>
  <si>
    <t>갱신일</t>
  </si>
  <si>
    <t>특이사항</t>
  </si>
  <si>
    <t>예시 캐릭터</t>
  </si>
  <si>
    <t>4번 시트 - 캐릭터별 수익 / 결정 개수 / 누적 결정 개수</t>
  </si>
  <si>
    <t>총 수익</t>
  </si>
  <si>
    <t>총 도핑비</t>
  </si>
  <si>
    <t>총 순수익</t>
  </si>
  <si>
    <t>총 결정수</t>
  </si>
  <si>
    <t>잔여 결정</t>
  </si>
  <si>
    <t>캐릭제한</t>
  </si>
  <si>
    <t>상태</t>
  </si>
  <si>
    <t>수익은 솔플 기준으로 결정석 수익 - 도핑비만 계산. 메멘토 큐브는 메소 환산 없이 개수만 집계. 캐릭/월드 결정 제한 초과 시 상태 칸에 표시됩니다.</t>
  </si>
  <si>
    <t>누적 결정</t>
  </si>
  <si>
    <t>결정석 수익</t>
  </si>
  <si>
    <t>보스시간</t>
  </si>
  <si>
    <t>도핑비</t>
  </si>
  <si>
    <t>순수익</t>
  </si>
  <si>
    <t>5번 시트 - 보스 소요시간 예측기</t>
  </si>
  <si>
    <t>보스 1개의 실제 클리어타임과 가중치를 기준으로, 선택한 프리셋에 포함된 보스들의 전체 예상 소요시간을 계산합니다. 노란 셀과 기준표/가중치표는 직접 수정 가능.</t>
  </si>
  <si>
    <t>입력</t>
  </si>
  <si>
    <t>설명</t>
  </si>
  <si>
    <t>사용 방법</t>
  </si>
  <si>
    <t>기준 보스</t>
  </si>
  <si>
    <t>노흉성</t>
  </si>
  <si>
    <t>드롭다운 선택 또는 직접 입력</t>
  </si>
  <si>
    <t>1</t>
  </si>
  <si>
    <t>B5 기준 보스를 고르고 B6에 실제 클리어타임(초)을 입력</t>
  </si>
  <si>
    <t>기준 보스 클리어타임(초)</t>
  </si>
  <si>
    <t>예: 3분 20초 = 200</t>
  </si>
  <si>
    <t>2</t>
  </si>
  <si>
    <t>B7에서 프리셋을 고르면 1번 시트 프리셋 Y/N을 읽어 포함 보스만 계산</t>
  </si>
  <si>
    <t>1번 시트 프리셋 체크 기준</t>
  </si>
  <si>
    <t>3</t>
  </si>
  <si>
    <t>가중치표와 기준표는 패치/자료 변경 시 직접 수정</t>
  </si>
  <si>
    <t>기준 보스 표시명</t>
  </si>
  <si>
    <t>자동 표시</t>
  </si>
  <si>
    <t>4</t>
  </si>
  <si>
    <t>예상분 열을 참고해서 1번 시트 예상시간(분)에 옮겨 적을 수 있음</t>
  </si>
  <si>
    <t>기준 가중치</t>
  </si>
  <si>
    <t>자동 계산</t>
  </si>
  <si>
    <t>1가중치당 초</t>
  </si>
  <si>
    <t>클리어타임 ÷ 기준 가중치</t>
  </si>
  <si>
    <t>전체 예상시간(초)</t>
  </si>
  <si>
    <t>선택 프리셋 포함 보스만 합산</t>
  </si>
  <si>
    <t>전체 예상시간(분)</t>
  </si>
  <si>
    <t>초 ÷ 60</t>
  </si>
  <si>
    <t>프리셋 기준시간(분)</t>
  </si>
  <si>
    <t>오른쪽 기준표에서 조회</t>
  </si>
  <si>
    <t>여유 판정선(분)</t>
  </si>
  <si>
    <t>기준시간 × 70%</t>
  </si>
  <si>
    <t>판정</t>
  </si>
  <si>
    <t>선택 보스 수</t>
  </si>
  <si>
    <t>프리셋 포함 Y 개수</t>
  </si>
  <si>
    <t>약칭</t>
  </si>
  <si>
    <t>보스 표시명</t>
  </si>
  <si>
    <t>프리셋 포함</t>
  </si>
  <si>
    <t>예상초</t>
  </si>
  <si>
    <t>예상분</t>
  </si>
  <si>
    <t>예상 표기</t>
  </si>
  <si>
    <t>기준시간(분)</t>
  </si>
  <si>
    <t>판정 기준</t>
  </si>
  <si>
    <t>카풀</t>
  </si>
  <si>
    <t>5분 초과 기준미달 / 3.5분 미만 여유</t>
  </si>
  <si>
    <t>노스우</t>
  </si>
  <si>
    <t>12분 초과 기준미달 / 8.4분 미만 여유</t>
  </si>
  <si>
    <t>노데미</t>
  </si>
  <si>
    <t>노엔슬</t>
  </si>
  <si>
    <t>20분 초과 기준미달 / 14분 미만 여유</t>
  </si>
  <si>
    <t>이루시</t>
  </si>
  <si>
    <t>25분 초과 기준미달 / 17.5분 미만 여유</t>
  </si>
  <si>
    <t>이윌</t>
  </si>
  <si>
    <t>30분 초과 기준미달 / 21분 미만 여유</t>
  </si>
  <si>
    <t>노루시</t>
  </si>
  <si>
    <t>60분 초과 기준미달 / 42분 미만 여유</t>
  </si>
  <si>
    <t>노윌</t>
  </si>
  <si>
    <t>90분 초과 기준미달 / 63분 미만 여유</t>
  </si>
  <si>
    <t>노더</t>
  </si>
  <si>
    <t>120분 초과 기준미달 / 84분 미만 여유</t>
  </si>
  <si>
    <t>노듄</t>
  </si>
  <si>
    <t>하데미</t>
  </si>
  <si>
    <t>하스우</t>
  </si>
  <si>
    <t>하루시</t>
  </si>
  <si>
    <t>카더</t>
  </si>
  <si>
    <t>노진힐</t>
  </si>
  <si>
    <t>카엔슬</t>
  </si>
  <si>
    <t>하윌</t>
  </si>
  <si>
    <t>하듄</t>
  </si>
  <si>
    <t>하진</t>
  </si>
  <si>
    <t>노세렌</t>
  </si>
  <si>
    <t>이적자</t>
  </si>
  <si>
    <t>하세렌</t>
  </si>
  <si>
    <t>이카링</t>
  </si>
  <si>
    <t>노칼</t>
  </si>
  <si>
    <t>노적자</t>
  </si>
  <si>
    <t>익스우</t>
  </si>
  <si>
    <t>노카링</t>
  </si>
  <si>
    <t>노림보</t>
  </si>
  <si>
    <t>카칼</t>
  </si>
  <si>
    <t>노발</t>
  </si>
  <si>
    <t>하적자</t>
  </si>
  <si>
    <t>노피테르</t>
  </si>
  <si>
    <t>하카링</t>
  </si>
  <si>
    <t>하림</t>
  </si>
  <si>
    <t>하흉성</t>
  </si>
  <si>
    <t>익세렌</t>
  </si>
  <si>
    <t>하발</t>
  </si>
  <si>
    <t>익칼</t>
  </si>
  <si>
    <t>익적자</t>
  </si>
  <si>
    <t>하피테르</t>
  </si>
  <si>
    <t>익카링</t>
  </si>
  <si>
    <t>프리셋</t>
    <phoneticPr fontId="2" type="noConversion"/>
  </si>
  <si>
    <t>N</t>
    <phoneticPr fontId="2" type="noConversion"/>
  </si>
  <si>
    <t>사용</t>
    <phoneticPr fontId="2" type="noConversion"/>
  </si>
  <si>
    <t>보스</t>
    <phoneticPr fontId="2" type="noConversion"/>
  </si>
  <si>
    <t>도핑</t>
    <phoneticPr fontId="2" type="noConversion"/>
  </si>
  <si>
    <t>도핑비용</t>
    <phoneticPr fontId="2" type="noConversion"/>
  </si>
  <si>
    <t>캐릭수</t>
    <phoneticPr fontId="2" type="noConversion"/>
  </si>
  <si>
    <t>느리면 기준미달, 70% 미만이면 여유</t>
    <phoneticPr fontId="2" type="noConversion"/>
  </si>
  <si>
    <t>기준보스</t>
    <phoneticPr fontId="2" type="noConversion"/>
  </si>
  <si>
    <t>캐릭제한</t>
    <phoneticPr fontId="2" type="noConversion"/>
  </si>
  <si>
    <t>월드제한</t>
    <phoneticPr fontId="2" type="noConversion"/>
  </si>
  <si>
    <t>30분 마다 1개</t>
    <phoneticPr fontId="2" type="noConversion"/>
  </si>
  <si>
    <t>60분 마다 1개</t>
    <phoneticPr fontId="2" type="noConversion"/>
  </si>
  <si>
    <t>슈퍼 흙도핑</t>
    <phoneticPr fontId="2" type="noConversion"/>
  </si>
  <si>
    <t>하듄더</t>
    <phoneticPr fontId="2" type="noConversion"/>
  </si>
  <si>
    <t>15분 마다 1개</t>
    <phoneticPr fontId="2" type="noConversion"/>
  </si>
  <si>
    <t>진심 프리셋에서 사용</t>
    <phoneticPr fontId="2" type="noConversion"/>
  </si>
  <si>
    <t>보스돌이라 60분 이상에선 도핑 없단 가정 +
콜렉터는 최초 1회만 사용
마일리지나 코인구매 템은 계산X</t>
    <phoneticPr fontId="2" type="noConversion"/>
  </si>
  <si>
    <t>가중치는 임시로 환산주스탯 사이트 배율을 참고해서 넣었고
노멀스우를 10으로 기준잡고 계산했습니다.</t>
    <phoneticPr fontId="2" type="noConversion"/>
  </si>
  <si>
    <t>가중치</t>
    <phoneticPr fontId="2" type="noConversion"/>
  </si>
  <si>
    <t>정확도는 확실치 않고 검증작업도 생략했기에 참고용으로만 쓰세요.</t>
    <phoneticPr fontId="2" type="noConversion"/>
  </si>
  <si>
    <t>1번 시트 - 보스 결정석 가격 / 확정 메멘토 큐브 / 프리셋 체크</t>
    <phoneticPr fontId="2" type="noConversion"/>
  </si>
  <si>
    <t>물욕템과 등등은 표가 복잡해지는 관계로 넣지 않았습니다.
(확정 보상만 계산)</t>
    <phoneticPr fontId="2" type="noConversion"/>
  </si>
  <si>
    <t>비고</t>
    <phoneticPr fontId="2" type="noConversion"/>
  </si>
  <si>
    <t>카링 에테조각 0.5</t>
    <phoneticPr fontId="2" type="noConversion"/>
  </si>
  <si>
    <t>칼로스 에테조각 1.5</t>
    <phoneticPr fontId="2" type="noConversion"/>
  </si>
  <si>
    <t>대적자 에테조각 2</t>
    <phoneticPr fontId="2" type="noConversion"/>
  </si>
  <si>
    <t>흉성 에테조각 3</t>
    <phoneticPr fontId="2" type="noConversion"/>
  </si>
  <si>
    <t>카링 에테조각 2.5</t>
    <phoneticPr fontId="2" type="noConversion"/>
  </si>
  <si>
    <t>림보 에테조각(상) 1</t>
    <phoneticPr fontId="2" type="noConversion"/>
  </si>
  <si>
    <t>칼로스 에테조각 5</t>
    <phoneticPr fontId="2" type="noConversion"/>
  </si>
  <si>
    <t>발드 에테조각(상) 1</t>
    <phoneticPr fontId="2" type="noConversion"/>
  </si>
  <si>
    <t>미트라 코젬</t>
  </si>
  <si>
    <t>거울세계 코젬</t>
    <phoneticPr fontId="2" type="noConversion"/>
  </si>
  <si>
    <t>유피 에테조각(상) 2 / 에리온 360</t>
    <phoneticPr fontId="2" type="noConversion"/>
  </si>
  <si>
    <t>카링 에테조각 18 / 에리온 480</t>
    <phoneticPr fontId="2" type="noConversion"/>
  </si>
  <si>
    <t>대적자 에테조각 16 / 에리온 240</t>
    <phoneticPr fontId="2" type="noConversion"/>
  </si>
  <si>
    <t>칼로스 에테조각 14 / 에리온 180</t>
    <phoneticPr fontId="2" type="noConversion"/>
  </si>
  <si>
    <t>발드 에테조각(상) 2 / 에리온 120</t>
    <phoneticPr fontId="2" type="noConversion"/>
  </si>
  <si>
    <t>미트라 코젬 / 에리온 30</t>
    <phoneticPr fontId="2" type="noConversion"/>
  </si>
  <si>
    <t>림보 에테조각(상) 2 / 에리온 60</t>
    <phoneticPr fontId="2" type="noConversion"/>
  </si>
  <si>
    <t>대적자 에테조각 6 / 에리온 30</t>
    <phoneticPr fontId="2" type="noConversion"/>
  </si>
  <si>
    <t>유피 에테조각(상) 1 / 에리온 45</t>
    <phoneticPr fontId="2" type="noConversion"/>
  </si>
  <si>
    <t>카링 에테조각 7 / 에리온 60</t>
    <phoneticPr fontId="2" type="noConversion"/>
  </si>
  <si>
    <t>흉성 에테조각 18 / 에리온 90</t>
    <phoneticPr fontId="2" type="noConversion"/>
  </si>
  <si>
    <t>솔플로 가정: 결정과+큐브수만</t>
    <phoneticPr fontId="2" type="noConversion"/>
  </si>
  <si>
    <t>주간보스만, 파풀 미만 보스는X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</si>
</sst>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yyyy\-mm\-dd"/>
    <numFmt numFmtId="177" formatCode="0.0"/>
    <numFmt numFmtId="178" formatCode="#,##0.0"/>
  </numFmts>
  <fonts count="22">
    <font>
      <sz val="11"/>
      <name val="Carlito"/>
    </font>
    <font>
      <sz val="11"/>
      <name val="Carlito"/>
    </font>
    <font>
      <sz val="8"/>
      <name val="돋움"/>
      <family val="3"/>
      <charset val="129"/>
    </font>
    <font>
      <sz val="11"/>
      <name val="메이플스토리"/>
      <family val="3"/>
      <charset val="129"/>
    </font>
    <font>
      <b/>
      <sz val="10"/>
      <color rgb="FFFFFFFF"/>
      <name val="메이플스토리"/>
      <family val="3"/>
      <charset val="129"/>
    </font>
    <font>
      <sz val="10"/>
      <name val="메이플스토리"/>
      <family val="3"/>
      <charset val="129"/>
    </font>
    <font>
      <b/>
      <sz val="11"/>
      <color rgb="FFFFFFFF"/>
      <name val="메이플스토리"/>
      <family val="3"/>
      <charset val="129"/>
    </font>
    <font>
      <sz val="11"/>
      <color rgb="FF1F4E78"/>
      <name val="메이플스토리"/>
      <family val="3"/>
      <charset val="129"/>
    </font>
    <font>
      <b/>
      <sz val="12"/>
      <color rgb="FFFFFFFF"/>
      <name val="메이플스토리"/>
      <family val="3"/>
      <charset val="129"/>
    </font>
    <font>
      <sz val="11"/>
      <color rgb="FF111827"/>
      <name val="메이플스토리"/>
      <family val="3"/>
      <charset val="129"/>
    </font>
    <font>
      <sz val="10"/>
      <color rgb="FFC0504D"/>
      <name val="메이플스토리"/>
      <family val="3"/>
      <charset val="129"/>
    </font>
    <font>
      <sz val="11"/>
      <color rgb="FFC0504D"/>
      <name val="메이플스토리"/>
      <family val="3"/>
      <charset val="129"/>
    </font>
    <font>
      <sz val="10"/>
      <color rgb="FF5F6B76"/>
      <name val="메이플스토리"/>
      <family val="3"/>
      <charset val="129"/>
    </font>
    <font>
      <sz val="10"/>
      <color theme="1"/>
      <name val="메이플스토리"/>
      <family val="3"/>
      <charset val="129"/>
    </font>
    <font>
      <sz val="12"/>
      <color rgb="FF111827"/>
      <name val="메이플스토리"/>
      <family val="3"/>
      <charset val="129"/>
    </font>
    <font>
      <b/>
      <sz val="12"/>
      <color rgb="FFFF0000"/>
      <name val="메이플스토리"/>
      <family val="3"/>
      <charset val="129"/>
    </font>
    <font>
      <sz val="12"/>
      <name val="메이플스토리"/>
      <family val="3"/>
      <charset val="129"/>
    </font>
    <font>
      <b/>
      <sz val="11"/>
      <name val="메이플스토리"/>
      <family val="3"/>
      <charset val="129"/>
    </font>
    <font>
      <sz val="10"/>
      <color rgb="FF34495E"/>
      <name val="메이플스토리"/>
      <family val="3"/>
      <charset val="129"/>
    </font>
    <font>
      <sz val="12"/>
      <color rgb="FF7C2D12"/>
      <name val="메이플스토리"/>
      <family val="3"/>
      <charset val="129"/>
    </font>
    <font>
      <sz val="12"/>
      <name val="Carlito"/>
    </font>
    <font>
      <sz val="12"/>
      <color rgb="FF566573"/>
      <name val="메이플스토리"/>
      <family val="3"/>
      <charset val="129"/>
    </font>
  </fonts>
  <fills count="31">
    <fill>
      <patternFill patternType="none"/>
    </fill>
    <fill>
      <patternFill patternType="gray125"/>
    </fill>
    <fill>
      <patternFill patternType="solid">
        <fgColor rgb="FF4B5563"/>
      </patternFill>
    </fill>
    <fill>
      <patternFill patternType="solid">
        <fgColor rgb="FFFEF3C7"/>
      </patternFill>
    </fill>
    <fill>
      <patternFill patternType="solid">
        <fgColor rgb="FFFFF2CC"/>
      </patternFill>
    </fill>
    <fill>
      <patternFill patternType="solid">
        <fgColor rgb="FF263238"/>
      </patternFill>
    </fill>
    <fill>
      <patternFill patternType="solid">
        <fgColor rgb="FFE8EEF3"/>
      </patternFill>
    </fill>
    <fill>
      <patternFill patternType="solid">
        <fgColor rgb="FF405060"/>
      </patternFill>
    </fill>
    <fill>
      <patternFill patternType="solid">
        <fgColor rgb="FFF5F5F5"/>
      </patternFill>
    </fill>
    <fill>
      <patternFill patternType="solid">
        <fgColor rgb="FF1F2933"/>
      </patternFill>
    </fill>
    <fill>
      <patternFill patternType="solid">
        <fgColor rgb="FFE9EEF3"/>
      </patternFill>
    </fill>
    <fill>
      <patternFill patternType="solid">
        <fgColor rgb="FF2F3B46"/>
      </patternFill>
    </fill>
    <fill>
      <patternFill patternType="solid">
        <fgColor rgb="FFF2F5F7"/>
      </patternFill>
    </fill>
    <fill>
      <patternFill patternType="solid">
        <fgColor rgb="FF2F3B46"/>
      </patternFill>
    </fill>
    <fill>
      <patternFill patternType="solid">
        <fgColor rgb="FFF3F6F8"/>
      </patternFill>
    </fill>
    <fill>
      <patternFill patternType="solid">
        <fgColor rgb="FFFFF2CC"/>
      </patternFill>
    </fill>
    <fill>
      <patternFill patternType="solid">
        <fgColor rgb="FF405060"/>
      </patternFill>
    </fill>
    <fill>
      <patternFill patternType="solid">
        <fgColor rgb="FFFFF4CC"/>
      </patternFill>
    </fill>
    <fill>
      <patternFill patternType="solid">
        <fgColor rgb="FFE8EEF3"/>
      </patternFill>
    </fill>
    <fill>
      <patternFill patternType="solid">
        <fgColor rgb="FF26333F"/>
      </patternFill>
    </fill>
    <fill>
      <patternFill patternType="solid">
        <fgColor rgb="FF394957"/>
      </patternFill>
    </fill>
    <fill>
      <patternFill patternType="solid">
        <fgColor rgb="FF0F766E"/>
      </patternFill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FCE4D6"/>
      </patternFill>
    </fill>
    <fill>
      <patternFill patternType="solid">
        <fgColor rgb="FFEEF2F5"/>
      </patternFill>
    </fill>
    <fill>
      <patternFill patternType="solid">
        <fgColor rgb="FFFFF7D6"/>
      </patternFill>
    </fill>
    <fill>
      <patternFill patternType="solid">
        <fgColor rgb="FFFFF7D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  <diagonal/>
    </border>
    <border>
      <left/>
      <right style="thin">
        <color rgb="FFD0D7DE"/>
      </right>
      <top style="thin">
        <color rgb="FFD0D7DE"/>
      </top>
      <bottom style="thin">
        <color rgb="FFD0D7DE"/>
      </bottom>
      <diagonal/>
    </border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</borders>
  <cellStyleXfs count="3">
    <xf numFmtId="0" fontId="0" fillId="0" borderId="3"/>
    <xf numFmtId="0" fontId="1" fillId="0" borderId="3"/>
    <xf numFmtId="41" fontId="1" fillId="0" borderId="3">
      <alignment vertical="center"/>
    </xf>
  </cellStyleXfs>
  <cellXfs count="113">
    <xf numFmtId="0" fontId="0" fillId="0" borderId="0" xfId="0" applyBorder="1"/>
    <xf numFmtId="0" fontId="3" fillId="0" borderId="0" xfId="0" applyFont="1" applyBorder="1"/>
    <xf numFmtId="0" fontId="4" fillId="2" borderId="0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1" fontId="5" fillId="4" borderId="1" xfId="1" applyNumberFormat="1" applyFont="1" applyFill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8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/>
    </xf>
    <xf numFmtId="177" fontId="3" fillId="8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3" borderId="3" xfId="1" applyFont="1" applyFill="1" applyAlignment="1">
      <alignment horizontal="center"/>
    </xf>
    <xf numFmtId="0" fontId="5" fillId="17" borderId="1" xfId="1" applyFont="1" applyFill="1" applyBorder="1" applyAlignment="1">
      <alignment horizontal="center" vertical="center"/>
    </xf>
    <xf numFmtId="1" fontId="5" fillId="17" borderId="1" xfId="1" applyNumberFormat="1" applyFont="1" applyFill="1" applyBorder="1" applyAlignment="1">
      <alignment horizontal="center" vertical="center"/>
    </xf>
    <xf numFmtId="0" fontId="5" fillId="8" borderId="6" xfId="1" applyFont="1" applyFill="1" applyBorder="1" applyAlignment="1">
      <alignment horizontal="center" vertical="center"/>
    </xf>
    <xf numFmtId="1" fontId="5" fillId="8" borderId="6" xfId="1" applyNumberFormat="1" applyFont="1" applyFill="1" applyBorder="1" applyAlignment="1">
      <alignment horizontal="center" vertical="center"/>
    </xf>
    <xf numFmtId="3" fontId="5" fillId="8" borderId="6" xfId="1" applyNumberFormat="1" applyFont="1" applyFill="1" applyBorder="1" applyAlignment="1">
      <alignment horizontal="center" vertical="center"/>
    </xf>
    <xf numFmtId="177" fontId="5" fillId="8" borderId="6" xfId="1" applyNumberFormat="1" applyFont="1" applyFill="1" applyBorder="1" applyAlignment="1">
      <alignment horizontal="center" vertical="center"/>
    </xf>
    <xf numFmtId="3" fontId="5" fillId="8" borderId="6" xfId="0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9" fillId="22" borderId="0" xfId="0" applyFont="1" applyFill="1" applyBorder="1" applyAlignment="1">
      <alignment horizontal="center" vertical="center"/>
    </xf>
    <xf numFmtId="3" fontId="9" fillId="22" borderId="0" xfId="0" applyNumberFormat="1" applyFont="1" applyFill="1" applyBorder="1" applyAlignment="1">
      <alignment horizontal="center" vertical="center"/>
    </xf>
    <xf numFmtId="0" fontId="12" fillId="25" borderId="6" xfId="0" applyFont="1" applyFill="1" applyBorder="1" applyAlignment="1">
      <alignment horizontal="center" vertical="center"/>
    </xf>
    <xf numFmtId="0" fontId="13" fillId="25" borderId="6" xfId="0" applyFont="1" applyFill="1" applyBorder="1" applyAlignment="1">
      <alignment horizontal="center" vertical="center"/>
    </xf>
    <xf numFmtId="3" fontId="13" fillId="26" borderId="6" xfId="0" applyNumberFormat="1" applyFont="1" applyFill="1" applyBorder="1" applyAlignment="1">
      <alignment horizontal="center" vertical="center"/>
    </xf>
    <xf numFmtId="1" fontId="13" fillId="26" borderId="6" xfId="0" applyNumberFormat="1" applyFont="1" applyFill="1" applyBorder="1" applyAlignment="1">
      <alignment horizontal="center" vertical="center"/>
    </xf>
    <xf numFmtId="0" fontId="13" fillId="26" borderId="6" xfId="0" applyFont="1" applyFill="1" applyBorder="1" applyAlignment="1">
      <alignment horizontal="center" vertical="center"/>
    </xf>
    <xf numFmtId="3" fontId="13" fillId="27" borderId="6" xfId="0" applyNumberFormat="1" applyFont="1" applyFill="1" applyBorder="1" applyAlignment="1">
      <alignment horizontal="center" vertical="center"/>
    </xf>
    <xf numFmtId="1" fontId="13" fillId="27" borderId="6" xfId="0" applyNumberFormat="1" applyFont="1" applyFill="1" applyBorder="1" applyAlignment="1">
      <alignment horizontal="center" vertical="center"/>
    </xf>
    <xf numFmtId="0" fontId="9" fillId="28" borderId="0" xfId="0" applyFont="1" applyFill="1" applyBorder="1" applyAlignment="1">
      <alignment horizontal="center" vertical="center"/>
    </xf>
    <xf numFmtId="0" fontId="8" fillId="20" borderId="0" xfId="0" applyFont="1" applyFill="1" applyBorder="1" applyAlignment="1">
      <alignment horizontal="center" vertical="center" wrapText="1"/>
    </xf>
    <xf numFmtId="0" fontId="8" fillId="20" borderId="6" xfId="0" applyFont="1" applyFill="1" applyBorder="1" applyAlignment="1">
      <alignment horizontal="center" vertical="center"/>
    </xf>
    <xf numFmtId="0" fontId="15" fillId="3" borderId="3" xfId="1" applyFont="1" applyFill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8" fillId="11" borderId="0" xfId="0" applyFont="1" applyFill="1" applyBorder="1" applyAlignment="1">
      <alignment horizontal="center" vertical="center" wrapText="1"/>
    </xf>
    <xf numFmtId="0" fontId="8" fillId="13" borderId="0" xfId="0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/>
    </xf>
    <xf numFmtId="176" fontId="5" fillId="3" borderId="0" xfId="1" applyNumberFormat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 wrapText="1"/>
    </xf>
    <xf numFmtId="0" fontId="17" fillId="18" borderId="6" xfId="1" applyFont="1" applyFill="1" applyBorder="1" applyAlignment="1">
      <alignment horizontal="center" vertical="center"/>
    </xf>
    <xf numFmtId="3" fontId="17" fillId="17" borderId="6" xfId="1" applyNumberFormat="1" applyFont="1" applyFill="1" applyBorder="1" applyAlignment="1">
      <alignment horizontal="center" vertical="center"/>
    </xf>
    <xf numFmtId="3" fontId="17" fillId="18" borderId="6" xfId="1" applyNumberFormat="1" applyFont="1" applyFill="1" applyBorder="1" applyAlignment="1">
      <alignment horizontal="center" vertical="center"/>
    </xf>
    <xf numFmtId="1" fontId="17" fillId="18" borderId="6" xfId="1" applyNumberFormat="1" applyFont="1" applyFill="1" applyBorder="1" applyAlignment="1">
      <alignment horizontal="center" vertical="center"/>
    </xf>
    <xf numFmtId="3" fontId="17" fillId="17" borderId="6" xfId="0" applyNumberFormat="1" applyFont="1" applyFill="1" applyBorder="1" applyAlignment="1">
      <alignment horizontal="center" vertical="center"/>
    </xf>
    <xf numFmtId="0" fontId="17" fillId="18" borderId="6" xfId="0" applyFont="1" applyFill="1" applyBorder="1" applyAlignment="1">
      <alignment horizontal="center" vertical="center"/>
    </xf>
    <xf numFmtId="1" fontId="17" fillId="17" borderId="6" xfId="1" applyNumberFormat="1" applyFont="1" applyFill="1" applyBorder="1" applyAlignment="1">
      <alignment horizontal="center" vertical="center"/>
    </xf>
    <xf numFmtId="0" fontId="6" fillId="16" borderId="6" xfId="1" applyFont="1" applyFill="1" applyBorder="1" applyAlignment="1">
      <alignment horizontal="center" vertical="center"/>
    </xf>
    <xf numFmtId="0" fontId="18" fillId="14" borderId="0" xfId="0" applyFont="1" applyFill="1" applyBorder="1" applyAlignment="1">
      <alignment horizontal="center" vertical="center"/>
    </xf>
    <xf numFmtId="3" fontId="18" fillId="14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6" fillId="0" borderId="0" xfId="0" applyFont="1" applyBorder="1"/>
    <xf numFmtId="0" fontId="9" fillId="29" borderId="0" xfId="0" applyFont="1" applyFill="1" applyBorder="1" applyAlignment="1">
      <alignment horizontal="center" vertical="center"/>
    </xf>
    <xf numFmtId="0" fontId="9" fillId="23" borderId="0" xfId="0" applyFont="1" applyFill="1" applyBorder="1" applyAlignment="1">
      <alignment horizontal="center"/>
    </xf>
    <xf numFmtId="0" fontId="8" fillId="19" borderId="0" xfId="0" applyFont="1" applyFill="1" applyBorder="1" applyAlignment="1">
      <alignment horizontal="center" vertical="center"/>
    </xf>
    <xf numFmtId="0" fontId="10" fillId="24" borderId="0" xfId="0" applyFont="1" applyFill="1" applyBorder="1" applyAlignment="1">
      <alignment horizontal="center" vertical="center" wrapText="1"/>
    </xf>
    <xf numFmtId="0" fontId="11" fillId="24" borderId="0" xfId="0" applyFont="1" applyFill="1" applyBorder="1" applyAlignment="1">
      <alignment horizontal="center" vertical="center"/>
    </xf>
    <xf numFmtId="0" fontId="8" fillId="20" borderId="0" xfId="0" applyFont="1" applyFill="1" applyBorder="1" applyAlignment="1">
      <alignment horizontal="center" vertical="center" wrapText="1"/>
    </xf>
    <xf numFmtId="0" fontId="14" fillId="23" borderId="0" xfId="0" applyFont="1" applyFill="1" applyBorder="1" applyAlignment="1">
      <alignment horizontal="center"/>
    </xf>
    <xf numFmtId="0" fontId="9" fillId="22" borderId="0" xfId="0" applyFont="1" applyFill="1" applyBorder="1" applyAlignment="1">
      <alignment horizontal="center" vertical="center"/>
    </xf>
    <xf numFmtId="3" fontId="9" fillId="22" borderId="0" xfId="0" applyNumberFormat="1" applyFont="1" applyFill="1" applyBorder="1" applyAlignment="1">
      <alignment horizontal="center" vertical="center"/>
    </xf>
    <xf numFmtId="0" fontId="8" fillId="21" borderId="0" xfId="0" applyFont="1" applyFill="1" applyBorder="1" applyAlignment="1">
      <alignment horizontal="center" vertical="center" wrapText="1"/>
    </xf>
    <xf numFmtId="0" fontId="5" fillId="30" borderId="8" xfId="0" applyFont="1" applyFill="1" applyBorder="1" applyAlignment="1">
      <alignment horizontal="center" vertical="center" wrapText="1"/>
    </xf>
    <xf numFmtId="0" fontId="5" fillId="4" borderId="3" xfId="0" applyFont="1" applyFill="1" applyAlignment="1">
      <alignment horizontal="center" vertical="center" wrapText="1"/>
    </xf>
    <xf numFmtId="0" fontId="18" fillId="15" borderId="3" xfId="0" applyFont="1" applyFill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8" fillId="13" borderId="3" xfId="0" applyFont="1" applyFill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4" fillId="9" borderId="3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8" fillId="0" borderId="3" xfId="0" applyFont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5" fillId="4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3" fontId="17" fillId="17" borderId="6" xfId="1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8" fillId="7" borderId="11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9" fillId="23" borderId="0" xfId="0" applyFont="1" applyFill="1" applyBorder="1" applyAlignment="1">
      <alignment horizontal="center" vertical="center"/>
    </xf>
    <xf numFmtId="0" fontId="9" fillId="23" borderId="0" xfId="0" applyFont="1" applyFill="1" applyBorder="1" applyAlignment="1">
      <alignment horizontal="center" vertical="center" wrapText="1"/>
    </xf>
    <xf numFmtId="0" fontId="19" fillId="6" borderId="1" xfId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20" fillId="0" borderId="4" xfId="0" applyFont="1" applyBorder="1"/>
    <xf numFmtId="0" fontId="20" fillId="0" borderId="5" xfId="0" applyFont="1" applyBorder="1"/>
    <xf numFmtId="0" fontId="21" fillId="10" borderId="3" xfId="0" applyFont="1" applyFill="1" applyAlignment="1">
      <alignment horizontal="center" vertical="center" wrapText="1"/>
    </xf>
    <xf numFmtId="0" fontId="8" fillId="11" borderId="3" xfId="0" applyFont="1" applyFill="1" applyAlignment="1">
      <alignment horizontal="center" vertical="center" wrapText="1"/>
    </xf>
  </cellXfs>
  <cellStyles count="3">
    <cellStyle name="Normal" xfId="1" xr:uid="{00000000-0005-0000-0000-000000000000}"/>
    <cellStyle name="쉼표 [0]" xfId="2" xr:uid="{00000000-0005-0000-0000-000001000000}"/>
    <cellStyle name="표준" xfId="0" builtinId="0"/>
  </cellStyles>
  <dxfs count="41">
    <dxf>
      <font>
        <strike val="0"/>
        <outline val="0"/>
        <shadow val="0"/>
        <u val="none"/>
        <vertAlign val="baseline"/>
        <sz val="12"/>
        <name val="메이플스토리"/>
        <charset val="129"/>
        <scheme val="none"/>
      </font>
    </dxf>
    <dxf>
      <font>
        <strike val="0"/>
        <outline val="0"/>
        <shadow val="0"/>
        <u val="none"/>
        <vertAlign val="baseline"/>
        <sz val="12"/>
        <name val="메이플스토리"/>
        <charset val="129"/>
        <scheme val="none"/>
      </font>
    </dxf>
    <dxf>
      <fill>
        <patternFill>
          <bgColor rgb="FFEDEDED"/>
        </patternFill>
      </fill>
    </dxf>
    <dxf>
      <fill>
        <patternFill>
          <bgColor rgb="FFFFF2CC"/>
        </patternFill>
      </fill>
    </dxf>
    <dxf>
      <font>
        <b/>
      </font>
      <fill>
        <patternFill>
          <bgColor rgb="FFD9EAD3"/>
        </patternFill>
      </fill>
    </dxf>
    <dxf>
      <font>
        <b/>
        <color rgb="FF1F4E78"/>
      </font>
      <fill>
        <patternFill>
          <bgColor rgb="FFD9EAF7"/>
        </patternFill>
      </fill>
    </dxf>
    <dxf>
      <font>
        <b/>
        <color rgb="FF38761D"/>
      </font>
      <fill>
        <patternFill>
          <bgColor rgb="FFD9EAD3"/>
        </patternFill>
      </fill>
    </dxf>
    <dxf>
      <font>
        <b/>
        <color rgb="FFC00000"/>
      </font>
      <fill>
        <patternFill>
          <bgColor rgb="FFF4CCCC"/>
        </patternFill>
      </fill>
    </dxf>
    <dxf>
      <fill>
        <patternFill>
          <bgColor rgb="FFFFF2CC"/>
        </patternFill>
      </fill>
    </dxf>
    <dxf>
      <fill>
        <patternFill>
          <bgColor rgb="FFEDEDED"/>
        </patternFill>
      </fill>
    </dxf>
    <dxf>
      <fill>
        <patternFill>
          <bgColor rgb="FFFFF2CC"/>
        </patternFill>
      </fill>
    </dxf>
    <dxf>
      <fill>
        <patternFill>
          <bgColor rgb="FFE7E6E6"/>
        </patternFill>
      </fill>
    </dxf>
    <dxf>
      <font>
        <b/>
        <color rgb="FF991B1B"/>
      </font>
      <fill>
        <patternFill>
          <bgColor rgb="FFFECACA"/>
        </patternFill>
      </fill>
    </dxf>
    <dxf>
      <font>
        <color rgb="FF991B1B"/>
      </font>
      <fill>
        <patternFill>
          <bgColor rgb="FFFECACA"/>
        </patternFill>
      </fill>
    </dxf>
    <dxf>
      <font>
        <color rgb="FF6B7280"/>
      </font>
      <fill>
        <patternFill>
          <bgColor rgb="FFF3F4F6"/>
        </patternFill>
      </fill>
    </dxf>
    <dxf>
      <fill>
        <patternFill>
          <bgColor rgb="FFEDEDED"/>
        </patternFill>
      </fill>
    </dxf>
    <dxf>
      <fill>
        <patternFill>
          <bgColor rgb="FFFFF2CC"/>
        </patternFill>
      </fill>
    </dxf>
    <dxf>
      <fill>
        <patternFill>
          <bgColor rgb="FFE7E6E6"/>
        </patternFill>
      </fill>
    </dxf>
    <dxf>
      <fill>
        <patternFill>
          <bgColor rgb="FFFFF2CC"/>
        </patternFill>
      </fill>
    </dxf>
    <dxf>
      <fill>
        <patternFill>
          <bgColor rgb="FFFFFFCC"/>
        </patternFill>
      </fill>
    </dxf>
    <dxf>
      <fill>
        <patternFill>
          <bgColor rgb="FFEDEDED"/>
        </patternFill>
      </fill>
    </dxf>
    <dxf>
      <fill>
        <patternFill>
          <bgColor rgb="FFFFF2CC"/>
        </patternFill>
      </fill>
    </dxf>
    <dxf>
      <fill>
        <patternFill>
          <bgColor rgb="FFE7E6E6"/>
        </patternFill>
      </fill>
    </dxf>
    <dxf>
      <fill>
        <patternFill>
          <bgColor rgb="FFFFF2CC"/>
        </patternFill>
      </fill>
    </dxf>
    <dxf>
      <font>
        <color rgb="FF6B7280"/>
      </font>
      <fill>
        <patternFill>
          <bgColor rgb="FFF3F4F6"/>
        </patternFill>
      </fill>
    </dxf>
    <dxf>
      <font>
        <color rgb="FF6B7280"/>
      </font>
      <fill>
        <patternFill>
          <bgColor rgb="FFF3F4F6"/>
        </patternFill>
      </fill>
    </dxf>
    <dxf>
      <fill>
        <patternFill>
          <bgColor rgb="FFFFFFCC"/>
        </patternFill>
      </fill>
    </dxf>
    <dxf>
      <font>
        <color rgb="FF6B7280"/>
      </font>
      <fill>
        <patternFill>
          <bgColor rgb="FFF3F4F6"/>
        </patternFill>
      </fill>
    </dxf>
    <dxf>
      <font>
        <color rgb="FF6B7280"/>
      </font>
      <fill>
        <patternFill>
          <bgColor rgb="FFF3F4F6"/>
        </patternFill>
      </fill>
    </dxf>
    <dxf>
      <font>
        <color rgb="FF6B7280"/>
      </font>
      <fill>
        <patternFill>
          <bgColor rgb="FFF3F4F6"/>
        </patternFill>
      </fill>
    </dxf>
    <dxf>
      <fill>
        <patternFill>
          <bgColor rgb="FFFFF2CC"/>
        </patternFill>
      </fill>
    </dxf>
    <dxf>
      <fill>
        <patternFill>
          <bgColor rgb="FFEDEDED"/>
        </patternFill>
      </fill>
    </dxf>
    <dxf>
      <fill>
        <patternFill>
          <bgColor rgb="FFFFF2CC"/>
        </patternFill>
      </fill>
    </dxf>
    <dxf>
      <fill>
        <patternFill>
          <bgColor rgb="FFE7E6E6"/>
        </patternFill>
      </fill>
    </dxf>
    <dxf>
      <font>
        <color rgb="FF5F6B76"/>
      </font>
      <fill>
        <patternFill patternType="solid">
          <bgColor rgb="FFE5E7EB"/>
        </patternFill>
      </fill>
    </dxf>
    <dxf>
      <font>
        <color rgb="FF111827"/>
      </font>
      <fill>
        <patternFill patternType="solid">
          <bgColor rgb="FFFFF2CC"/>
        </patternFill>
      </fill>
    </dxf>
    <dxf>
      <font>
        <color rgb="FF5F6B76"/>
      </font>
      <fill>
        <patternFill patternType="solid">
          <bgColor rgb="FFE5E7EB"/>
        </patternFill>
      </fill>
    </dxf>
    <dxf>
      <font>
        <color rgb="FF111827"/>
      </font>
      <fill>
        <patternFill patternType="solid">
          <bgColor rgb="FFFFF2CC"/>
        </patternFill>
      </fill>
    </dxf>
    <dxf>
      <fill>
        <patternFill>
          <bgColor rgb="FFFFFFCC"/>
        </patternFill>
      </fill>
    </dxf>
    <dxf>
      <fill>
        <patternFill>
          <bgColor rgb="FFE7E6E6"/>
        </patternFill>
      </fill>
    </dxf>
    <dxf>
      <fill>
        <patternFill>
          <bgColor rgb="FFFFF2CC"/>
        </patternFill>
      </fill>
    </dxf>
  </dxfs>
  <tableStyles count="0" defaultTableStyle="TableStyleMedium2" defaultPivotStyle="PivotStyleLight16"/>
  <colors>
    <mruColors>
      <color rgb="FFFFF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ossTimeWeights" displayName="BossTimeWeights" ref="A20:G63" headerRowDxfId="1">
  <tableColumns count="7">
    <tableColumn id="1" xr3:uid="{00000000-0010-0000-0000-000001000000}" name="약칭"/>
    <tableColumn id="2" xr3:uid="{00000000-0010-0000-0000-000002000000}" name="가중치"/>
    <tableColumn id="3" xr3:uid="{00000000-0010-0000-0000-000003000000}" name="보스 표시명"/>
    <tableColumn id="4" xr3:uid="{00000000-0010-0000-0000-000004000000}" name="프리셋 포함"/>
    <tableColumn id="5" xr3:uid="{00000000-0010-0000-0000-000005000000}" name="예상초"/>
    <tableColumn id="6" xr3:uid="{00000000-0010-0000-0000-000006000000}" name="예상분"/>
    <tableColumn id="7" xr3:uid="{00000000-0010-0000-0000-000007000000}" name="예상 표기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resetTimeStandards" displayName="PresetTimeStandards" ref="I20:K30" headerRowDxfId="0">
  <tableColumns count="3">
    <tableColumn id="1" xr3:uid="{00000000-0010-0000-0100-000001000000}" name="기준보스"/>
    <tableColumn id="2" xr3:uid="{00000000-0010-0000-0100-000002000000}" name="기준시간(분)"/>
    <tableColumn id="3" xr3:uid="{00000000-0010-0000-0100-000003000000}" name="판정 기준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7"/>
  <sheetViews>
    <sheetView tabSelected="1" workbookViewId="0">
      <selection activeCell="J21" sqref="J21"/>
    </sheetView>
  </sheetViews>
  <sheetFormatPr defaultColWidth="0" defaultRowHeight="15" zeroHeight="1"/>
  <cols>
    <col min="1" max="1" width="9" style="6" customWidth="1"/>
    <col min="2" max="2" width="17.75" style="6" customWidth="1"/>
    <col min="3" max="3" width="20.25" style="6" customWidth="1"/>
    <col min="4" max="4" width="14" style="6" customWidth="1"/>
    <col min="5" max="7" width="8" style="6" customWidth="1"/>
    <col min="8" max="8" width="6.375" style="6" customWidth="1"/>
    <col min="9" max="9" width="25.625" style="6" customWidth="1"/>
    <col min="10" max="21" width="7" style="6" customWidth="1"/>
    <col min="22" max="23" width="13" style="6" hidden="1" customWidth="1"/>
    <col min="24" max="24" width="9" style="6" hidden="1" customWidth="1"/>
    <col min="25" max="25" width="13" style="6" hidden="1" customWidth="1"/>
    <col min="26" max="26" width="9" style="6" hidden="1" customWidth="1"/>
    <col min="27" max="29" width="13" style="6" hidden="1" customWidth="1"/>
    <col min="30" max="16384" width="9" style="6" hidden="1"/>
  </cols>
  <sheetData>
    <row r="1" spans="1:23" ht="27.95" customHeight="1">
      <c r="A1" s="64" t="s">
        <v>285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1:23" ht="24" customHeight="1">
      <c r="A2" s="39" t="s">
        <v>0</v>
      </c>
      <c r="B2" s="39" t="s">
        <v>1</v>
      </c>
      <c r="C2" s="67" t="s">
        <v>2</v>
      </c>
      <c r="D2" s="68"/>
      <c r="E2" s="71" t="s">
        <v>3</v>
      </c>
      <c r="F2" s="71"/>
      <c r="G2" s="71"/>
      <c r="H2" s="71"/>
      <c r="I2" s="71"/>
      <c r="J2" s="71"/>
      <c r="K2" s="71"/>
      <c r="L2" s="71"/>
      <c r="M2" s="102" t="s">
        <v>286</v>
      </c>
      <c r="N2" s="101"/>
      <c r="O2" s="101"/>
      <c r="P2" s="101"/>
      <c r="Q2" s="101"/>
      <c r="R2" s="101"/>
      <c r="S2" s="101"/>
      <c r="T2" s="101"/>
      <c r="U2" s="101"/>
    </row>
    <row r="3" spans="1:23" ht="16.5" customHeight="1">
      <c r="A3" s="38" t="s">
        <v>4</v>
      </c>
      <c r="B3" s="29">
        <v>12</v>
      </c>
      <c r="C3" s="69" t="s">
        <v>5</v>
      </c>
      <c r="D3" s="63"/>
      <c r="E3" s="38" t="s">
        <v>264</v>
      </c>
      <c r="F3" s="29" t="s">
        <v>7</v>
      </c>
      <c r="G3" s="38" t="s">
        <v>8</v>
      </c>
      <c r="H3" s="30">
        <f>IFERROR(SUMPRODUCT(($H$8:$H$67="Y")*(($J$7=$F$3)*($J$8:$J$67="Y")+($K$7=$F$3)*($K$8:$K$67="Y")+($L$7=$F$3)*($L$8:$L$67="Y")+($M$7=$F$3)*($M$8:$M$67="Y")+($N$7=$F$3)*($N$8:$N$67="Y")+($O$7=$F$3)*($O$8:$O$67="Y")+($P$7=$F$3)*($P$8:$P$67="Y")+($Q$7=$F$3)*($Q$8:$Q$67="Y")+($R$7=$F$3)*($R$8:$R$67="Y")+($S$7=$F$3)*($S$8:$S$67="Y")+($T$7=$F$3)*($T$8:$T$67="Y")+($U$7=$F$3)*($U$8:$U$67="Y"))),0)</f>
        <v>3</v>
      </c>
      <c r="I3" s="38" t="s">
        <v>9</v>
      </c>
      <c r="J3" s="70">
        <f>IFERROR(SUMPRODUCT(($H$8:$H$67="Y")*(($J$7=$F$3)*($J$8:$J$67="Y")+($K$7=$F$3)*($K$8:$K$67="Y")+($L$7=$F$3)*($L$8:$L$67="Y")+($M$7=$F$3)*($M$8:$M$67="Y")+($N$7=$F$3)*($N$8:$N$67="Y")+($O$7=$F$3)*($O$8:$O$67="Y")+($P$7=$F$3)*($P$8:$P$67="Y")+($Q$7=$F$3)*($Q$8:$Q$67="Y")+($R$7=$F$3)*($R$8:$R$67="Y")+($S$7=$F$3)*($S$8:$S$67="Y")+($T$7=$F$3)*($T$8:$T$67="Y")+($U$7=$F$3)*($U$8:$U$67="Y"))*$D$8:$D$67),0)</f>
        <v>50800000</v>
      </c>
      <c r="K3" s="70"/>
      <c r="L3" s="70"/>
      <c r="M3" s="101"/>
      <c r="N3" s="101"/>
      <c r="O3" s="101"/>
      <c r="P3" s="101"/>
      <c r="Q3" s="101"/>
      <c r="R3" s="101"/>
      <c r="S3" s="101"/>
      <c r="T3" s="101"/>
      <c r="U3" s="101"/>
    </row>
    <row r="4" spans="1:23" ht="16.5" customHeight="1">
      <c r="A4" s="38" t="s">
        <v>10</v>
      </c>
      <c r="B4" s="29">
        <v>90</v>
      </c>
      <c r="C4" s="69" t="s">
        <v>5</v>
      </c>
      <c r="D4" s="63"/>
      <c r="E4" s="38" t="s">
        <v>11</v>
      </c>
      <c r="F4" s="30">
        <f>IFERROR(SUMPRODUCT(($H$8:$H$67="Y")*(($J$7=$F$3)*($J$8:$J$67="Y")+($K$7=$F$3)*($K$8:$K$67="Y")+($L$7=$F$3)*($L$8:$L$67="Y")+($M$7=$F$3)*($M$8:$M$67="Y")+($N$7=$F$3)*($N$8:$N$67="Y")+($O$7=$F$3)*($O$8:$O$67="Y")+($P$7=$F$3)*($P$8:$P$67="Y")+($Q$7=$F$3)*($Q$8:$Q$67="Y")+($R$7=$F$3)*($R$8:$R$67="Y")+($S$7=$F$3)*($S$8:$S$67="Y")+($T$7=$F$3)*($T$8:$T$67="Y")+($U$7=$F$3)*($U$8:$U$67="Y"))*$E$8:$E$67),0)</f>
        <v>7</v>
      </c>
      <c r="G4" s="38" t="s">
        <v>12</v>
      </c>
      <c r="H4" s="30">
        <f>IFERROR(SUMPRODUCT(($H$8:$H$67="Y")*(($J$7=$F$3)*($J$8:$J$67="Y")+($K$7=$F$3)*($K$8:$K$67="Y")+($L$7=$F$3)*($L$8:$L$67="Y")+($M$7=$F$3)*($M$8:$M$67="Y")+($N$7=$F$3)*($N$8:$N$67="Y")+($O$7=$F$3)*($O$8:$O$67="Y")+($P$7=$F$3)*($P$8:$P$67="Y")+($Q$7=$F$3)*($Q$8:$Q$67="Y")+($R$7=$F$3)*($R$8:$R$67="Y")+($S$7=$F$3)*($S$8:$S$67="Y")+($T$7=$F$3)*($T$8:$T$67="Y")+($U$7=$F$3)*($U$8:$U$67="Y"))*$F$8:$F$67),0)</f>
        <v>0</v>
      </c>
      <c r="I4" s="38" t="s">
        <v>13</v>
      </c>
      <c r="J4" s="70">
        <f>IFERROR(SUMPRODUCT(($H$8:$H$67="Y")*(($J$7=$F$3)*($J$8:$J$67="Y")+($K$7=$F$3)*($K$8:$K$67="Y")+($L$7=$F$3)*($L$8:$L$67="Y")+($M$7=$F$3)*($M$8:$M$67="Y")+($N$7=$F$3)*($N$8:$N$67="Y")+($O$7=$F$3)*($O$8:$O$67="Y")+($P$7=$F$3)*($P$8:$P$67="Y")+($Q$7=$F$3)*($Q$8:$Q$67="Y")+($R$7=$F$3)*($R$8:$R$67="Y")+($S$7=$F$3)*($S$8:$S$67="Y")+($T$7=$F$3)*($T$8:$T$67="Y")+($U$7=$F$3)*($U$8:$U$67="Y"))*$G$8:$G$67),0)</f>
        <v>0</v>
      </c>
      <c r="K4" s="70"/>
      <c r="L4" s="70"/>
      <c r="M4" s="101"/>
      <c r="N4" s="101"/>
      <c r="O4" s="101"/>
      <c r="P4" s="101"/>
      <c r="Q4" s="101"/>
      <c r="R4" s="101"/>
      <c r="S4" s="101"/>
      <c r="T4" s="101"/>
      <c r="U4" s="101"/>
    </row>
    <row r="5" spans="1:23" ht="16.5" customHeight="1">
      <c r="A5" s="62" t="s">
        <v>309</v>
      </c>
      <c r="B5" s="62"/>
      <c r="C5" s="62" t="s">
        <v>310</v>
      </c>
      <c r="D5" s="62"/>
      <c r="E5" s="62"/>
      <c r="F5" s="62"/>
      <c r="G5" s="38" t="s">
        <v>14</v>
      </c>
      <c r="H5" s="29" t="str">
        <f>IF(H3&gt;$B$3,"초과","OK")</f>
        <v>OK</v>
      </c>
      <c r="I5" s="38" t="s">
        <v>15</v>
      </c>
      <c r="J5" s="69" t="s">
        <v>16</v>
      </c>
      <c r="K5" s="69"/>
      <c r="L5" s="69"/>
      <c r="M5" s="101"/>
      <c r="N5" s="101"/>
      <c r="O5" s="101"/>
      <c r="P5" s="101"/>
      <c r="Q5" s="101"/>
      <c r="R5" s="101"/>
      <c r="S5" s="101"/>
      <c r="T5" s="101"/>
      <c r="U5" s="101"/>
    </row>
    <row r="6" spans="1:23" ht="26.25" customHeight="1">
      <c r="A6" s="65" t="s">
        <v>17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</row>
    <row r="7" spans="1:23" s="42" customFormat="1" ht="24" customHeight="1">
      <c r="A7" s="40" t="s">
        <v>18</v>
      </c>
      <c r="B7" s="40" t="s">
        <v>19</v>
      </c>
      <c r="C7" s="40" t="s">
        <v>20</v>
      </c>
      <c r="D7" s="40" t="s">
        <v>21</v>
      </c>
      <c r="E7" s="40" t="s">
        <v>11</v>
      </c>
      <c r="F7" s="40" t="s">
        <v>12</v>
      </c>
      <c r="G7" s="40" t="s">
        <v>13</v>
      </c>
      <c r="H7" s="40" t="s">
        <v>266</v>
      </c>
      <c r="I7" s="40" t="s">
        <v>287</v>
      </c>
      <c r="J7" s="40" t="s">
        <v>7</v>
      </c>
      <c r="K7" s="40" t="s">
        <v>22</v>
      </c>
      <c r="L7" s="40" t="s">
        <v>23</v>
      </c>
      <c r="M7" s="40" t="s">
        <v>24</v>
      </c>
      <c r="N7" s="40" t="s">
        <v>25</v>
      </c>
      <c r="O7" s="40" t="s">
        <v>278</v>
      </c>
      <c r="P7" s="40" t="s">
        <v>27</v>
      </c>
      <c r="Q7" s="40" t="s">
        <v>28</v>
      </c>
      <c r="R7" s="40" t="s">
        <v>29</v>
      </c>
      <c r="S7" s="40" t="s">
        <v>30</v>
      </c>
      <c r="T7" s="40" t="s">
        <v>31</v>
      </c>
      <c r="U7" s="40" t="s">
        <v>32</v>
      </c>
      <c r="V7" s="41"/>
      <c r="W7" s="41"/>
    </row>
    <row r="8" spans="1:23">
      <c r="A8" s="32" t="s">
        <v>33</v>
      </c>
      <c r="B8" s="32" t="s">
        <v>34</v>
      </c>
      <c r="C8" s="32" t="s">
        <v>35</v>
      </c>
      <c r="D8" s="33">
        <v>13800000</v>
      </c>
      <c r="E8" s="34">
        <v>1</v>
      </c>
      <c r="F8" s="34">
        <v>0</v>
      </c>
      <c r="G8" s="34">
        <v>0</v>
      </c>
      <c r="H8" s="35" t="s">
        <v>36</v>
      </c>
      <c r="I8" s="35"/>
      <c r="J8" s="32" t="s">
        <v>36</v>
      </c>
      <c r="K8" s="32" t="s">
        <v>36</v>
      </c>
      <c r="L8" s="32" t="s">
        <v>36</v>
      </c>
      <c r="M8" s="32" t="s">
        <v>36</v>
      </c>
      <c r="N8" s="32" t="s">
        <v>36</v>
      </c>
      <c r="O8" s="32" t="s">
        <v>36</v>
      </c>
      <c r="P8" s="32" t="s">
        <v>36</v>
      </c>
      <c r="Q8" s="32" t="s">
        <v>37</v>
      </c>
      <c r="R8" s="32" t="s">
        <v>37</v>
      </c>
      <c r="S8" s="32" t="s">
        <v>37</v>
      </c>
      <c r="T8" s="32" t="s">
        <v>37</v>
      </c>
      <c r="U8" s="31" t="s">
        <v>37</v>
      </c>
      <c r="V8" s="20"/>
      <c r="W8" s="20"/>
    </row>
    <row r="9" spans="1:23">
      <c r="A9" s="32" t="s">
        <v>38</v>
      </c>
      <c r="B9" s="32" t="s">
        <v>39</v>
      </c>
      <c r="C9" s="32" t="s">
        <v>40</v>
      </c>
      <c r="D9" s="33">
        <v>17600000</v>
      </c>
      <c r="E9" s="34">
        <v>3</v>
      </c>
      <c r="F9" s="34">
        <v>0</v>
      </c>
      <c r="G9" s="34">
        <v>0</v>
      </c>
      <c r="H9" s="35" t="s">
        <v>36</v>
      </c>
      <c r="I9" s="35"/>
      <c r="J9" s="32" t="s">
        <v>36</v>
      </c>
      <c r="K9" s="32" t="s">
        <v>36</v>
      </c>
      <c r="L9" s="32" t="s">
        <v>36</v>
      </c>
      <c r="M9" s="32" t="s">
        <v>36</v>
      </c>
      <c r="N9" s="32" t="s">
        <v>37</v>
      </c>
      <c r="O9" s="32" t="s">
        <v>37</v>
      </c>
      <c r="P9" s="32" t="s">
        <v>37</v>
      </c>
      <c r="Q9" s="32" t="s">
        <v>37</v>
      </c>
      <c r="R9" s="32" t="s">
        <v>37</v>
      </c>
      <c r="S9" s="32" t="s">
        <v>37</v>
      </c>
      <c r="T9" s="32" t="s">
        <v>37</v>
      </c>
      <c r="U9" s="31" t="s">
        <v>37</v>
      </c>
      <c r="V9" s="20"/>
      <c r="W9" s="20"/>
    </row>
    <row r="10" spans="1:23">
      <c r="A10" s="32" t="s">
        <v>38</v>
      </c>
      <c r="B10" s="32" t="s">
        <v>41</v>
      </c>
      <c r="C10" s="32" t="s">
        <v>42</v>
      </c>
      <c r="D10" s="36">
        <v>19400000</v>
      </c>
      <c r="E10" s="34">
        <v>3</v>
      </c>
      <c r="F10" s="34">
        <v>0</v>
      </c>
      <c r="G10" s="34">
        <v>0</v>
      </c>
      <c r="H10" s="35" t="s">
        <v>36</v>
      </c>
      <c r="I10" s="35"/>
      <c r="J10" s="32" t="s">
        <v>36</v>
      </c>
      <c r="K10" s="32" t="s">
        <v>36</v>
      </c>
      <c r="L10" s="32" t="s">
        <v>36</v>
      </c>
      <c r="M10" s="32" t="s">
        <v>36</v>
      </c>
      <c r="N10" s="32" t="s">
        <v>37</v>
      </c>
      <c r="O10" s="32" t="s">
        <v>37</v>
      </c>
      <c r="P10" s="32" t="s">
        <v>37</v>
      </c>
      <c r="Q10" s="32" t="s">
        <v>37</v>
      </c>
      <c r="R10" s="32" t="s">
        <v>37</v>
      </c>
      <c r="S10" s="32" t="s">
        <v>37</v>
      </c>
      <c r="T10" s="32" t="s">
        <v>37</v>
      </c>
      <c r="U10" s="31" t="s">
        <v>37</v>
      </c>
      <c r="V10" s="20"/>
      <c r="W10" s="20"/>
    </row>
    <row r="11" spans="1:23">
      <c r="A11" s="32" t="s">
        <v>38</v>
      </c>
      <c r="B11" s="32" t="s">
        <v>43</v>
      </c>
      <c r="C11" s="32" t="s">
        <v>44</v>
      </c>
      <c r="D11" s="36">
        <v>26800000</v>
      </c>
      <c r="E11" s="37">
        <v>3</v>
      </c>
      <c r="F11" s="37">
        <v>0</v>
      </c>
      <c r="G11" s="37">
        <v>0</v>
      </c>
      <c r="H11" s="35" t="s">
        <v>36</v>
      </c>
      <c r="I11" s="35"/>
      <c r="J11" s="32" t="s">
        <v>37</v>
      </c>
      <c r="K11" s="32" t="s">
        <v>36</v>
      </c>
      <c r="L11" s="32" t="s">
        <v>36</v>
      </c>
      <c r="M11" s="32" t="s">
        <v>36</v>
      </c>
      <c r="N11" s="32" t="s">
        <v>36</v>
      </c>
      <c r="O11" s="32" t="s">
        <v>37</v>
      </c>
      <c r="P11" s="32" t="s">
        <v>37</v>
      </c>
      <c r="Q11" s="32" t="s">
        <v>37</v>
      </c>
      <c r="R11" s="32" t="s">
        <v>37</v>
      </c>
      <c r="S11" s="32" t="s">
        <v>37</v>
      </c>
      <c r="T11" s="32" t="s">
        <v>37</v>
      </c>
      <c r="U11" s="31" t="s">
        <v>37</v>
      </c>
      <c r="V11" s="20"/>
      <c r="W11" s="20"/>
    </row>
    <row r="12" spans="1:23">
      <c r="A12" s="32" t="s">
        <v>45</v>
      </c>
      <c r="B12" s="32" t="s">
        <v>46</v>
      </c>
      <c r="C12" s="32" t="s">
        <v>47</v>
      </c>
      <c r="D12" s="36">
        <v>31400000</v>
      </c>
      <c r="E12" s="37">
        <v>3</v>
      </c>
      <c r="F12" s="37">
        <v>0</v>
      </c>
      <c r="G12" s="37">
        <v>0</v>
      </c>
      <c r="H12" s="35" t="s">
        <v>36</v>
      </c>
      <c r="I12" s="35"/>
      <c r="J12" s="32" t="s">
        <v>37</v>
      </c>
      <c r="K12" s="32" t="s">
        <v>36</v>
      </c>
      <c r="L12" s="32" t="s">
        <v>36</v>
      </c>
      <c r="M12" s="32" t="s">
        <v>37</v>
      </c>
      <c r="N12" s="32" t="s">
        <v>37</v>
      </c>
      <c r="O12" s="32" t="s">
        <v>37</v>
      </c>
      <c r="P12" s="32" t="s">
        <v>37</v>
      </c>
      <c r="Q12" s="32" t="s">
        <v>37</v>
      </c>
      <c r="R12" s="32" t="s">
        <v>37</v>
      </c>
      <c r="S12" s="32" t="s">
        <v>37</v>
      </c>
      <c r="T12" s="32" t="s">
        <v>37</v>
      </c>
      <c r="U12" s="31" t="s">
        <v>37</v>
      </c>
      <c r="V12" s="20"/>
      <c r="W12" s="20"/>
    </row>
    <row r="13" spans="1:23">
      <c r="A13" s="32" t="s">
        <v>45</v>
      </c>
      <c r="B13" s="32" t="s">
        <v>48</v>
      </c>
      <c r="C13" s="32" t="s">
        <v>49</v>
      </c>
      <c r="D13" s="36">
        <v>34000000</v>
      </c>
      <c r="E13" s="37">
        <v>3</v>
      </c>
      <c r="F13" s="37">
        <v>0</v>
      </c>
      <c r="G13" s="37">
        <v>0</v>
      </c>
      <c r="H13" s="35" t="s">
        <v>36</v>
      </c>
      <c r="I13" s="35"/>
      <c r="J13" s="32" t="s">
        <v>37</v>
      </c>
      <c r="K13" s="32" t="s">
        <v>37</v>
      </c>
      <c r="L13" s="32" t="s">
        <v>36</v>
      </c>
      <c r="M13" s="32" t="s">
        <v>37</v>
      </c>
      <c r="N13" s="32" t="s">
        <v>37</v>
      </c>
      <c r="O13" s="32" t="s">
        <v>37</v>
      </c>
      <c r="P13" s="32" t="s">
        <v>37</v>
      </c>
      <c r="Q13" s="32" t="s">
        <v>37</v>
      </c>
      <c r="R13" s="32" t="s">
        <v>37</v>
      </c>
      <c r="S13" s="32" t="s">
        <v>37</v>
      </c>
      <c r="T13" s="32" t="s">
        <v>37</v>
      </c>
      <c r="U13" s="31" t="s">
        <v>37</v>
      </c>
      <c r="V13" s="20"/>
      <c r="W13" s="20"/>
    </row>
    <row r="14" spans="1:23">
      <c r="A14" s="32" t="s">
        <v>38</v>
      </c>
      <c r="B14" s="32" t="s">
        <v>46</v>
      </c>
      <c r="C14" s="32" t="s">
        <v>50</v>
      </c>
      <c r="D14" s="36">
        <v>37500000</v>
      </c>
      <c r="E14" s="37">
        <v>5</v>
      </c>
      <c r="F14" s="37">
        <v>0</v>
      </c>
      <c r="G14" s="37">
        <v>0</v>
      </c>
      <c r="H14" s="35" t="s">
        <v>36</v>
      </c>
      <c r="I14" s="35"/>
      <c r="J14" s="32" t="s">
        <v>37</v>
      </c>
      <c r="K14" s="32" t="s">
        <v>37</v>
      </c>
      <c r="L14" s="32" t="s">
        <v>37</v>
      </c>
      <c r="M14" s="32" t="s">
        <v>36</v>
      </c>
      <c r="N14" s="32" t="s">
        <v>36</v>
      </c>
      <c r="O14" s="32" t="s">
        <v>37</v>
      </c>
      <c r="P14" s="32" t="s">
        <v>37</v>
      </c>
      <c r="Q14" s="32" t="s">
        <v>37</v>
      </c>
      <c r="R14" s="32" t="s">
        <v>37</v>
      </c>
      <c r="S14" s="32" t="s">
        <v>37</v>
      </c>
      <c r="T14" s="32" t="s">
        <v>37</v>
      </c>
      <c r="U14" s="31" t="s">
        <v>37</v>
      </c>
      <c r="V14" s="20"/>
      <c r="W14" s="20"/>
    </row>
    <row r="15" spans="1:23">
      <c r="A15" s="32" t="s">
        <v>38</v>
      </c>
      <c r="B15" s="32" t="s">
        <v>48</v>
      </c>
      <c r="C15" s="32" t="s">
        <v>51</v>
      </c>
      <c r="D15" s="36">
        <v>43300000</v>
      </c>
      <c r="E15" s="37">
        <v>5</v>
      </c>
      <c r="F15" s="37">
        <v>0</v>
      </c>
      <c r="G15" s="37">
        <v>0</v>
      </c>
      <c r="H15" s="35" t="s">
        <v>36</v>
      </c>
      <c r="I15" s="35"/>
      <c r="J15" s="32" t="s">
        <v>37</v>
      </c>
      <c r="K15" s="32" t="s">
        <v>37</v>
      </c>
      <c r="L15" s="32" t="s">
        <v>37</v>
      </c>
      <c r="M15" s="32" t="s">
        <v>36</v>
      </c>
      <c r="N15" s="32" t="s">
        <v>36</v>
      </c>
      <c r="O15" s="32" t="s">
        <v>37</v>
      </c>
      <c r="P15" s="32" t="s">
        <v>37</v>
      </c>
      <c r="Q15" s="32" t="s">
        <v>37</v>
      </c>
      <c r="R15" s="32" t="s">
        <v>37</v>
      </c>
      <c r="S15" s="32" t="s">
        <v>37</v>
      </c>
      <c r="T15" s="32" t="s">
        <v>37</v>
      </c>
      <c r="U15" s="31" t="s">
        <v>37</v>
      </c>
      <c r="V15" s="20"/>
      <c r="W15" s="20"/>
    </row>
    <row r="16" spans="1:23">
      <c r="A16" s="32" t="s">
        <v>38</v>
      </c>
      <c r="B16" s="32" t="s">
        <v>52</v>
      </c>
      <c r="C16" s="32" t="s">
        <v>53</v>
      </c>
      <c r="D16" s="36">
        <v>46300000</v>
      </c>
      <c r="E16" s="37">
        <v>5</v>
      </c>
      <c r="F16" s="37">
        <v>0</v>
      </c>
      <c r="G16" s="37">
        <v>0</v>
      </c>
      <c r="H16" s="35" t="s">
        <v>36</v>
      </c>
      <c r="I16" s="35"/>
      <c r="J16" s="32" t="s">
        <v>37</v>
      </c>
      <c r="K16" s="32" t="s">
        <v>37</v>
      </c>
      <c r="L16" s="32" t="s">
        <v>37</v>
      </c>
      <c r="M16" s="32" t="s">
        <v>36</v>
      </c>
      <c r="N16" s="32" t="s">
        <v>36</v>
      </c>
      <c r="O16" s="32" t="s">
        <v>37</v>
      </c>
      <c r="P16" s="32" t="s">
        <v>37</v>
      </c>
      <c r="Q16" s="32" t="s">
        <v>37</v>
      </c>
      <c r="R16" s="32" t="s">
        <v>37</v>
      </c>
      <c r="S16" s="32" t="s">
        <v>37</v>
      </c>
      <c r="T16" s="32" t="s">
        <v>37</v>
      </c>
      <c r="U16" s="31" t="s">
        <v>37</v>
      </c>
      <c r="V16" s="20"/>
      <c r="W16" s="20"/>
    </row>
    <row r="17" spans="1:23">
      <c r="A17" s="32" t="s">
        <v>38</v>
      </c>
      <c r="B17" s="32" t="s">
        <v>54</v>
      </c>
      <c r="C17" s="32" t="s">
        <v>55</v>
      </c>
      <c r="D17" s="36">
        <v>50000000</v>
      </c>
      <c r="E17" s="37">
        <v>5</v>
      </c>
      <c r="F17" s="37">
        <v>0</v>
      </c>
      <c r="G17" s="37">
        <v>0</v>
      </c>
      <c r="H17" s="35" t="s">
        <v>36</v>
      </c>
      <c r="I17" s="35"/>
      <c r="J17" s="32" t="s">
        <v>37</v>
      </c>
      <c r="K17" s="32" t="s">
        <v>37</v>
      </c>
      <c r="L17" s="32" t="s">
        <v>37</v>
      </c>
      <c r="M17" s="32" t="s">
        <v>36</v>
      </c>
      <c r="N17" s="32" t="s">
        <v>36</v>
      </c>
      <c r="O17" s="32" t="s">
        <v>37</v>
      </c>
      <c r="P17" s="32" t="s">
        <v>37</v>
      </c>
      <c r="Q17" s="32" t="s">
        <v>37</v>
      </c>
      <c r="R17" s="32" t="s">
        <v>37</v>
      </c>
      <c r="S17" s="32" t="s">
        <v>37</v>
      </c>
      <c r="T17" s="32" t="s">
        <v>37</v>
      </c>
      <c r="U17" s="31" t="s">
        <v>37</v>
      </c>
      <c r="V17" s="20"/>
      <c r="W17" s="20"/>
    </row>
    <row r="18" spans="1:23">
      <c r="A18" s="32" t="s">
        <v>56</v>
      </c>
      <c r="B18" s="32" t="s">
        <v>41</v>
      </c>
      <c r="C18" s="32" t="s">
        <v>57</v>
      </c>
      <c r="D18" s="36">
        <v>51500000</v>
      </c>
      <c r="E18" s="37">
        <v>6</v>
      </c>
      <c r="F18" s="37">
        <v>1</v>
      </c>
      <c r="G18" s="37">
        <v>0</v>
      </c>
      <c r="H18" s="35" t="s">
        <v>36</v>
      </c>
      <c r="I18" s="35"/>
      <c r="J18" s="32" t="s">
        <v>37</v>
      </c>
      <c r="K18" s="32" t="s">
        <v>37</v>
      </c>
      <c r="L18" s="32" t="s">
        <v>37</v>
      </c>
      <c r="M18" s="32" t="s">
        <v>37</v>
      </c>
      <c r="N18" s="32" t="s">
        <v>36</v>
      </c>
      <c r="O18" s="32" t="s">
        <v>36</v>
      </c>
      <c r="P18" s="32" t="s">
        <v>36</v>
      </c>
      <c r="Q18" s="32" t="s">
        <v>36</v>
      </c>
      <c r="R18" s="32" t="s">
        <v>36</v>
      </c>
      <c r="S18" s="32" t="s">
        <v>37</v>
      </c>
      <c r="T18" s="32" t="s">
        <v>37</v>
      </c>
      <c r="U18" s="31" t="s">
        <v>37</v>
      </c>
      <c r="V18" s="20"/>
      <c r="W18" s="20"/>
    </row>
    <row r="19" spans="1:23">
      <c r="A19" s="32" t="s">
        <v>56</v>
      </c>
      <c r="B19" s="32" t="s">
        <v>39</v>
      </c>
      <c r="C19" s="32" t="s">
        <v>58</v>
      </c>
      <c r="D19" s="36">
        <v>54200000</v>
      </c>
      <c r="E19" s="37">
        <v>6</v>
      </c>
      <c r="F19" s="37">
        <v>1</v>
      </c>
      <c r="G19" s="37">
        <v>0</v>
      </c>
      <c r="H19" s="35" t="s">
        <v>36</v>
      </c>
      <c r="I19" s="35"/>
      <c r="J19" s="32" t="s">
        <v>37</v>
      </c>
      <c r="K19" s="32" t="s">
        <v>37</v>
      </c>
      <c r="L19" s="32" t="s">
        <v>37</v>
      </c>
      <c r="M19" s="32" t="s">
        <v>37</v>
      </c>
      <c r="N19" s="32" t="s">
        <v>36</v>
      </c>
      <c r="O19" s="32" t="s">
        <v>36</v>
      </c>
      <c r="P19" s="32" t="s">
        <v>36</v>
      </c>
      <c r="Q19" s="32" t="s">
        <v>36</v>
      </c>
      <c r="R19" s="32" t="s">
        <v>37</v>
      </c>
      <c r="S19" s="32" t="s">
        <v>37</v>
      </c>
      <c r="T19" s="32" t="s">
        <v>37</v>
      </c>
      <c r="U19" s="31" t="s">
        <v>37</v>
      </c>
      <c r="V19" s="20"/>
      <c r="W19" s="20"/>
    </row>
    <row r="20" spans="1:23">
      <c r="A20" s="32" t="s">
        <v>56</v>
      </c>
      <c r="B20" s="32" t="s">
        <v>46</v>
      </c>
      <c r="C20" s="32" t="s">
        <v>59</v>
      </c>
      <c r="D20" s="36">
        <v>66200000</v>
      </c>
      <c r="E20" s="37">
        <v>8</v>
      </c>
      <c r="F20" s="37">
        <v>2</v>
      </c>
      <c r="G20" s="37">
        <v>0</v>
      </c>
      <c r="H20" s="35" t="s">
        <v>36</v>
      </c>
      <c r="I20" s="35"/>
      <c r="J20" s="32" t="s">
        <v>37</v>
      </c>
      <c r="K20" s="32" t="s">
        <v>37</v>
      </c>
      <c r="L20" s="32" t="s">
        <v>37</v>
      </c>
      <c r="M20" s="32" t="s">
        <v>37</v>
      </c>
      <c r="N20" s="32" t="s">
        <v>37</v>
      </c>
      <c r="O20" s="32" t="s">
        <v>36</v>
      </c>
      <c r="P20" s="32" t="s">
        <v>36</v>
      </c>
      <c r="Q20" s="32" t="s">
        <v>36</v>
      </c>
      <c r="R20" s="32" t="s">
        <v>36</v>
      </c>
      <c r="S20" s="32" t="s">
        <v>36</v>
      </c>
      <c r="T20" s="32" t="s">
        <v>37</v>
      </c>
      <c r="U20" s="31" t="s">
        <v>37</v>
      </c>
      <c r="V20" s="20"/>
      <c r="W20" s="20"/>
    </row>
    <row r="21" spans="1:23">
      <c r="A21" s="32" t="s">
        <v>33</v>
      </c>
      <c r="B21" s="32" t="s">
        <v>52</v>
      </c>
      <c r="C21" s="32" t="s">
        <v>60</v>
      </c>
      <c r="D21" s="36">
        <v>73500000</v>
      </c>
      <c r="E21" s="37">
        <v>8</v>
      </c>
      <c r="F21" s="37">
        <v>2</v>
      </c>
      <c r="G21" s="37">
        <v>0</v>
      </c>
      <c r="H21" s="35" t="s">
        <v>36</v>
      </c>
      <c r="I21" s="35"/>
      <c r="J21" s="32" t="s">
        <v>37</v>
      </c>
      <c r="K21" s="32" t="s">
        <v>37</v>
      </c>
      <c r="L21" s="32" t="s">
        <v>37</v>
      </c>
      <c r="M21" s="32" t="s">
        <v>37</v>
      </c>
      <c r="N21" s="32" t="s">
        <v>37</v>
      </c>
      <c r="O21" s="32" t="s">
        <v>36</v>
      </c>
      <c r="P21" s="32" t="s">
        <v>36</v>
      </c>
      <c r="Q21" s="32" t="s">
        <v>36</v>
      </c>
      <c r="R21" s="32" t="s">
        <v>36</v>
      </c>
      <c r="S21" s="32" t="s">
        <v>36</v>
      </c>
      <c r="T21" s="32" t="s">
        <v>37</v>
      </c>
      <c r="U21" s="31" t="s">
        <v>37</v>
      </c>
      <c r="V21" s="20"/>
      <c r="W21" s="20"/>
    </row>
    <row r="22" spans="1:23">
      <c r="A22" s="32" t="s">
        <v>38</v>
      </c>
      <c r="B22" s="32" t="s">
        <v>61</v>
      </c>
      <c r="C22" s="32" t="s">
        <v>62</v>
      </c>
      <c r="D22" s="36">
        <v>74900000</v>
      </c>
      <c r="E22" s="37">
        <v>5</v>
      </c>
      <c r="F22" s="37">
        <v>1</v>
      </c>
      <c r="G22" s="37">
        <v>0</v>
      </c>
      <c r="H22" s="35" t="s">
        <v>36</v>
      </c>
      <c r="I22" s="35"/>
      <c r="J22" s="32" t="s">
        <v>37</v>
      </c>
      <c r="K22" s="32" t="s">
        <v>37</v>
      </c>
      <c r="L22" s="32" t="s">
        <v>37</v>
      </c>
      <c r="M22" s="32" t="s">
        <v>37</v>
      </c>
      <c r="N22" s="32" t="s">
        <v>37</v>
      </c>
      <c r="O22" s="32" t="s">
        <v>37</v>
      </c>
      <c r="P22" s="32" t="s">
        <v>37</v>
      </c>
      <c r="Q22" s="32" t="s">
        <v>37</v>
      </c>
      <c r="R22" s="32" t="s">
        <v>37</v>
      </c>
      <c r="S22" s="32" t="s">
        <v>37</v>
      </c>
      <c r="T22" s="32" t="s">
        <v>37</v>
      </c>
      <c r="U22" s="31" t="s">
        <v>37</v>
      </c>
      <c r="V22" s="20"/>
      <c r="W22" s="20"/>
    </row>
    <row r="23" spans="1:23">
      <c r="A23" s="32" t="s">
        <v>33</v>
      </c>
      <c r="B23" s="32" t="s">
        <v>43</v>
      </c>
      <c r="C23" s="32" t="s">
        <v>63</v>
      </c>
      <c r="D23" s="36">
        <v>79100000</v>
      </c>
      <c r="E23" s="37">
        <v>8</v>
      </c>
      <c r="F23" s="37">
        <v>2</v>
      </c>
      <c r="G23" s="37">
        <v>0</v>
      </c>
      <c r="H23" s="35" t="s">
        <v>36</v>
      </c>
      <c r="I23" s="35"/>
      <c r="J23" s="32" t="s">
        <v>37</v>
      </c>
      <c r="K23" s="32" t="s">
        <v>37</v>
      </c>
      <c r="L23" s="32" t="s">
        <v>37</v>
      </c>
      <c r="M23" s="32" t="s">
        <v>37</v>
      </c>
      <c r="N23" s="32" t="s">
        <v>37</v>
      </c>
      <c r="O23" s="32" t="s">
        <v>36</v>
      </c>
      <c r="P23" s="32" t="s">
        <v>36</v>
      </c>
      <c r="Q23" s="32" t="s">
        <v>36</v>
      </c>
      <c r="R23" s="32" t="s">
        <v>36</v>
      </c>
      <c r="S23" s="32" t="s">
        <v>36</v>
      </c>
      <c r="T23" s="32" t="s">
        <v>265</v>
      </c>
      <c r="U23" s="31" t="s">
        <v>37</v>
      </c>
      <c r="V23" s="20"/>
      <c r="W23" s="20"/>
    </row>
    <row r="24" spans="1:23">
      <c r="A24" s="32" t="s">
        <v>56</v>
      </c>
      <c r="B24" s="32" t="s">
        <v>48</v>
      </c>
      <c r="C24" s="32" t="s">
        <v>64</v>
      </c>
      <c r="D24" s="36">
        <v>81200000</v>
      </c>
      <c r="E24" s="37">
        <v>8</v>
      </c>
      <c r="F24" s="37">
        <v>2</v>
      </c>
      <c r="G24" s="37">
        <v>0</v>
      </c>
      <c r="H24" s="35" t="s">
        <v>36</v>
      </c>
      <c r="I24" s="35" t="s">
        <v>297</v>
      </c>
      <c r="J24" s="32" t="s">
        <v>37</v>
      </c>
      <c r="K24" s="32" t="s">
        <v>37</v>
      </c>
      <c r="L24" s="32" t="s">
        <v>37</v>
      </c>
      <c r="M24" s="32" t="s">
        <v>37</v>
      </c>
      <c r="N24" s="32" t="s">
        <v>37</v>
      </c>
      <c r="O24" s="32" t="s">
        <v>36</v>
      </c>
      <c r="P24" s="32" t="s">
        <v>36</v>
      </c>
      <c r="Q24" s="32" t="s">
        <v>36</v>
      </c>
      <c r="R24" s="32" t="s">
        <v>36</v>
      </c>
      <c r="S24" s="32" t="s">
        <v>36</v>
      </c>
      <c r="T24" s="32" t="s">
        <v>37</v>
      </c>
      <c r="U24" s="31" t="s">
        <v>37</v>
      </c>
      <c r="V24" s="20"/>
      <c r="W24" s="20"/>
    </row>
    <row r="25" spans="1:23">
      <c r="A25" s="32" t="s">
        <v>56</v>
      </c>
      <c r="B25" s="32" t="s">
        <v>54</v>
      </c>
      <c r="C25" s="32" t="s">
        <v>65</v>
      </c>
      <c r="D25" s="36">
        <v>99400000</v>
      </c>
      <c r="E25" s="37">
        <v>8</v>
      </c>
      <c r="F25" s="37">
        <v>2</v>
      </c>
      <c r="G25" s="37">
        <v>0</v>
      </c>
      <c r="H25" s="35" t="s">
        <v>36</v>
      </c>
      <c r="I25" s="35"/>
      <c r="J25" s="32" t="s">
        <v>37</v>
      </c>
      <c r="K25" s="32" t="s">
        <v>37</v>
      </c>
      <c r="L25" s="32" t="s">
        <v>37</v>
      </c>
      <c r="M25" s="32" t="s">
        <v>37</v>
      </c>
      <c r="N25" s="32" t="s">
        <v>37</v>
      </c>
      <c r="O25" s="32" t="s">
        <v>36</v>
      </c>
      <c r="P25" s="32" t="s">
        <v>36</v>
      </c>
      <c r="Q25" s="32" t="s">
        <v>36</v>
      </c>
      <c r="R25" s="32" t="s">
        <v>36</v>
      </c>
      <c r="S25" s="32" t="s">
        <v>36</v>
      </c>
      <c r="T25" s="32" t="s">
        <v>37</v>
      </c>
      <c r="U25" s="31" t="s">
        <v>37</v>
      </c>
      <c r="V25" s="20"/>
      <c r="W25" s="20"/>
    </row>
    <row r="26" spans="1:23">
      <c r="A26" s="32" t="s">
        <v>56</v>
      </c>
      <c r="B26" s="32" t="s">
        <v>61</v>
      </c>
      <c r="C26" s="32" t="s">
        <v>66</v>
      </c>
      <c r="D26" s="36">
        <v>112000000</v>
      </c>
      <c r="E26" s="37">
        <v>8</v>
      </c>
      <c r="F26" s="37">
        <v>2</v>
      </c>
      <c r="G26" s="37">
        <v>0</v>
      </c>
      <c r="H26" s="35" t="s">
        <v>36</v>
      </c>
      <c r="I26" s="35"/>
      <c r="J26" s="32" t="s">
        <v>37</v>
      </c>
      <c r="K26" s="32" t="s">
        <v>37</v>
      </c>
      <c r="L26" s="32" t="s">
        <v>37</v>
      </c>
      <c r="M26" s="32" t="s">
        <v>37</v>
      </c>
      <c r="N26" s="32" t="s">
        <v>37</v>
      </c>
      <c r="O26" s="32" t="s">
        <v>37</v>
      </c>
      <c r="P26" s="32" t="s">
        <v>36</v>
      </c>
      <c r="Q26" s="32" t="s">
        <v>36</v>
      </c>
      <c r="R26" s="32" t="s">
        <v>36</v>
      </c>
      <c r="S26" s="32" t="s">
        <v>36</v>
      </c>
      <c r="T26" s="32" t="s">
        <v>37</v>
      </c>
      <c r="U26" s="31" t="s">
        <v>37</v>
      </c>
      <c r="V26" s="20"/>
      <c r="W26" s="20"/>
    </row>
    <row r="27" spans="1:23">
      <c r="A27" s="32" t="s">
        <v>38</v>
      </c>
      <c r="B27" s="32" t="s">
        <v>67</v>
      </c>
      <c r="C27" s="32" t="s">
        <v>68</v>
      </c>
      <c r="D27" s="36">
        <v>266000000</v>
      </c>
      <c r="E27" s="37">
        <v>5</v>
      </c>
      <c r="F27" s="37">
        <v>0</v>
      </c>
      <c r="G27" s="37">
        <v>1</v>
      </c>
      <c r="H27" s="35" t="s">
        <v>36</v>
      </c>
      <c r="I27" s="35"/>
      <c r="J27" s="32" t="s">
        <v>37</v>
      </c>
      <c r="K27" s="32" t="s">
        <v>37</v>
      </c>
      <c r="L27" s="32" t="s">
        <v>37</v>
      </c>
      <c r="M27" s="32" t="s">
        <v>37</v>
      </c>
      <c r="N27" s="32" t="s">
        <v>37</v>
      </c>
      <c r="O27" s="32" t="s">
        <v>37</v>
      </c>
      <c r="P27" s="32" t="s">
        <v>36</v>
      </c>
      <c r="Q27" s="32" t="s">
        <v>37</v>
      </c>
      <c r="R27" s="32" t="s">
        <v>37</v>
      </c>
      <c r="S27" s="32" t="s">
        <v>37</v>
      </c>
      <c r="T27" s="32" t="s">
        <v>37</v>
      </c>
      <c r="U27" s="31" t="s">
        <v>37</v>
      </c>
      <c r="V27" s="20"/>
      <c r="W27" s="20"/>
    </row>
    <row r="28" spans="1:23">
      <c r="A28" s="32" t="s">
        <v>45</v>
      </c>
      <c r="B28" s="32" t="s">
        <v>69</v>
      </c>
      <c r="C28" s="32" t="s">
        <v>70</v>
      </c>
      <c r="D28" s="36">
        <v>311000000</v>
      </c>
      <c r="E28" s="37">
        <v>8</v>
      </c>
      <c r="F28" s="37">
        <v>0</v>
      </c>
      <c r="G28" s="37">
        <v>2</v>
      </c>
      <c r="H28" s="35" t="s">
        <v>36</v>
      </c>
      <c r="I28" s="35"/>
      <c r="J28" s="32" t="s">
        <v>37</v>
      </c>
      <c r="K28" s="32" t="s">
        <v>37</v>
      </c>
      <c r="L28" s="32" t="s">
        <v>37</v>
      </c>
      <c r="M28" s="32" t="s">
        <v>37</v>
      </c>
      <c r="N28" s="32" t="s">
        <v>37</v>
      </c>
      <c r="O28" s="32" t="s">
        <v>37</v>
      </c>
      <c r="P28" s="32" t="s">
        <v>36</v>
      </c>
      <c r="Q28" s="32" t="s">
        <v>36</v>
      </c>
      <c r="R28" s="32" t="s">
        <v>37</v>
      </c>
      <c r="S28" s="32" t="s">
        <v>37</v>
      </c>
      <c r="T28" s="32" t="s">
        <v>37</v>
      </c>
      <c r="U28" s="31" t="s">
        <v>37</v>
      </c>
      <c r="V28" s="20"/>
      <c r="W28" s="20"/>
    </row>
    <row r="29" spans="1:23">
      <c r="A29" s="32" t="s">
        <v>45</v>
      </c>
      <c r="B29" s="32" t="s">
        <v>71</v>
      </c>
      <c r="C29" s="32" t="s">
        <v>72</v>
      </c>
      <c r="D29" s="36">
        <v>324000000</v>
      </c>
      <c r="E29" s="37">
        <v>8</v>
      </c>
      <c r="F29" s="37">
        <v>0</v>
      </c>
      <c r="G29" s="37">
        <v>2</v>
      </c>
      <c r="H29" s="35" t="s">
        <v>36</v>
      </c>
      <c r="I29" s="35"/>
      <c r="J29" s="32" t="s">
        <v>37</v>
      </c>
      <c r="K29" s="32" t="s">
        <v>37</v>
      </c>
      <c r="L29" s="32" t="s">
        <v>37</v>
      </c>
      <c r="M29" s="32" t="s">
        <v>37</v>
      </c>
      <c r="N29" s="32" t="s">
        <v>37</v>
      </c>
      <c r="O29" s="32" t="s">
        <v>37</v>
      </c>
      <c r="P29" s="32" t="s">
        <v>37</v>
      </c>
      <c r="Q29" s="32" t="s">
        <v>36</v>
      </c>
      <c r="R29" s="32" t="s">
        <v>37</v>
      </c>
      <c r="S29" s="32" t="s">
        <v>37</v>
      </c>
      <c r="T29" s="32" t="s">
        <v>37</v>
      </c>
      <c r="U29" s="31" t="s">
        <v>37</v>
      </c>
      <c r="V29" s="20"/>
      <c r="W29" s="20"/>
    </row>
    <row r="30" spans="1:23">
      <c r="A30" s="32" t="s">
        <v>56</v>
      </c>
      <c r="B30" s="32" t="s">
        <v>67</v>
      </c>
      <c r="C30" s="32" t="s">
        <v>73</v>
      </c>
      <c r="D30" s="36">
        <v>396000000</v>
      </c>
      <c r="E30" s="37">
        <v>8</v>
      </c>
      <c r="F30" s="37">
        <v>0</v>
      </c>
      <c r="G30" s="37">
        <v>2</v>
      </c>
      <c r="H30" s="35" t="s">
        <v>36</v>
      </c>
      <c r="I30" s="35" t="s">
        <v>296</v>
      </c>
      <c r="J30" s="32" t="s">
        <v>37</v>
      </c>
      <c r="K30" s="32" t="s">
        <v>37</v>
      </c>
      <c r="L30" s="32" t="s">
        <v>37</v>
      </c>
      <c r="M30" s="32" t="s">
        <v>37</v>
      </c>
      <c r="N30" s="32" t="s">
        <v>37</v>
      </c>
      <c r="O30" s="32" t="s">
        <v>37</v>
      </c>
      <c r="P30" s="32" t="s">
        <v>37</v>
      </c>
      <c r="Q30" s="32" t="s">
        <v>36</v>
      </c>
      <c r="R30" s="32" t="s">
        <v>36</v>
      </c>
      <c r="S30" s="32" t="s">
        <v>36</v>
      </c>
      <c r="T30" s="32" t="s">
        <v>37</v>
      </c>
      <c r="U30" s="31" t="s">
        <v>37</v>
      </c>
      <c r="V30" s="20"/>
      <c r="W30" s="20"/>
    </row>
    <row r="31" spans="1:23">
      <c r="A31" s="32" t="s">
        <v>45</v>
      </c>
      <c r="B31" s="32" t="s">
        <v>74</v>
      </c>
      <c r="C31" s="32" t="s">
        <v>75</v>
      </c>
      <c r="D31" s="36">
        <v>419000000</v>
      </c>
      <c r="E31" s="37">
        <v>8</v>
      </c>
      <c r="F31" s="37">
        <v>0</v>
      </c>
      <c r="G31" s="37">
        <v>2</v>
      </c>
      <c r="H31" s="35" t="s">
        <v>36</v>
      </c>
      <c r="I31" s="35" t="s">
        <v>288</v>
      </c>
      <c r="J31" s="32" t="s">
        <v>37</v>
      </c>
      <c r="K31" s="32" t="s">
        <v>37</v>
      </c>
      <c r="L31" s="32" t="s">
        <v>37</v>
      </c>
      <c r="M31" s="32" t="s">
        <v>37</v>
      </c>
      <c r="N31" s="32" t="s">
        <v>37</v>
      </c>
      <c r="O31" s="32" t="s">
        <v>37</v>
      </c>
      <c r="P31" s="32" t="s">
        <v>37</v>
      </c>
      <c r="Q31" s="32" t="s">
        <v>36</v>
      </c>
      <c r="R31" s="32" t="s">
        <v>36</v>
      </c>
      <c r="S31" s="32" t="s">
        <v>37</v>
      </c>
      <c r="T31" s="32" t="s">
        <v>37</v>
      </c>
      <c r="U31" s="31" t="s">
        <v>37</v>
      </c>
      <c r="V31" s="20"/>
      <c r="W31" s="20"/>
    </row>
    <row r="32" spans="1:23">
      <c r="A32" s="32" t="s">
        <v>38</v>
      </c>
      <c r="B32" s="32" t="s">
        <v>69</v>
      </c>
      <c r="C32" s="32" t="s">
        <v>76</v>
      </c>
      <c r="D32" s="36">
        <v>561000000</v>
      </c>
      <c r="E32" s="37">
        <v>0</v>
      </c>
      <c r="F32" s="37">
        <v>0</v>
      </c>
      <c r="G32" s="37">
        <v>0</v>
      </c>
      <c r="H32" s="35" t="s">
        <v>36</v>
      </c>
      <c r="I32" s="35" t="s">
        <v>289</v>
      </c>
      <c r="J32" s="32" t="s">
        <v>37</v>
      </c>
      <c r="K32" s="32" t="s">
        <v>37</v>
      </c>
      <c r="L32" s="32" t="s">
        <v>37</v>
      </c>
      <c r="M32" s="32" t="s">
        <v>37</v>
      </c>
      <c r="N32" s="32" t="s">
        <v>37</v>
      </c>
      <c r="O32" s="32" t="s">
        <v>37</v>
      </c>
      <c r="P32" s="32" t="s">
        <v>37</v>
      </c>
      <c r="Q32" s="32" t="s">
        <v>37</v>
      </c>
      <c r="R32" s="32" t="s">
        <v>36</v>
      </c>
      <c r="S32" s="32" t="s">
        <v>36</v>
      </c>
      <c r="T32" s="32" t="s">
        <v>37</v>
      </c>
      <c r="U32" s="31" t="s">
        <v>37</v>
      </c>
      <c r="V32" s="20"/>
      <c r="W32" s="20"/>
    </row>
    <row r="33" spans="1:23">
      <c r="A33" s="32" t="s">
        <v>38</v>
      </c>
      <c r="B33" s="32" t="s">
        <v>71</v>
      </c>
      <c r="C33" s="32" t="s">
        <v>77</v>
      </c>
      <c r="D33" s="36">
        <v>589000000</v>
      </c>
      <c r="E33" s="37">
        <v>0</v>
      </c>
      <c r="F33" s="37">
        <v>0</v>
      </c>
      <c r="G33" s="37">
        <v>0</v>
      </c>
      <c r="H33" s="35" t="s">
        <v>36</v>
      </c>
      <c r="I33" s="35" t="s">
        <v>290</v>
      </c>
      <c r="J33" s="32" t="s">
        <v>37</v>
      </c>
      <c r="K33" s="32" t="s">
        <v>37</v>
      </c>
      <c r="L33" s="32" t="s">
        <v>37</v>
      </c>
      <c r="M33" s="32" t="s">
        <v>37</v>
      </c>
      <c r="N33" s="32" t="s">
        <v>37</v>
      </c>
      <c r="O33" s="32" t="s">
        <v>37</v>
      </c>
      <c r="P33" s="32" t="s">
        <v>37</v>
      </c>
      <c r="Q33" s="32" t="s">
        <v>37</v>
      </c>
      <c r="R33" s="32" t="s">
        <v>36</v>
      </c>
      <c r="S33" s="32" t="s">
        <v>36</v>
      </c>
      <c r="T33" s="32" t="s">
        <v>37</v>
      </c>
      <c r="U33" s="31" t="s">
        <v>37</v>
      </c>
      <c r="V33" s="20"/>
      <c r="W33" s="20"/>
    </row>
    <row r="34" spans="1:23">
      <c r="A34" s="32" t="s">
        <v>78</v>
      </c>
      <c r="B34" s="32" t="s">
        <v>39</v>
      </c>
      <c r="C34" s="32" t="s">
        <v>79</v>
      </c>
      <c r="D34" s="36">
        <v>604000000</v>
      </c>
      <c r="E34" s="37">
        <v>0</v>
      </c>
      <c r="F34" s="37">
        <v>0</v>
      </c>
      <c r="G34" s="37">
        <v>0</v>
      </c>
      <c r="H34" s="35" t="s">
        <v>36</v>
      </c>
      <c r="I34" s="35"/>
      <c r="J34" s="32" t="s">
        <v>37</v>
      </c>
      <c r="K34" s="32" t="s">
        <v>37</v>
      </c>
      <c r="L34" s="32" t="s">
        <v>37</v>
      </c>
      <c r="M34" s="32" t="s">
        <v>37</v>
      </c>
      <c r="N34" s="32" t="s">
        <v>37</v>
      </c>
      <c r="O34" s="32" t="s">
        <v>37</v>
      </c>
      <c r="P34" s="32" t="s">
        <v>37</v>
      </c>
      <c r="Q34" s="32" t="s">
        <v>37</v>
      </c>
      <c r="R34" s="32" t="s">
        <v>36</v>
      </c>
      <c r="S34" s="32" t="s">
        <v>36</v>
      </c>
      <c r="T34" s="32" t="s">
        <v>37</v>
      </c>
      <c r="U34" s="31" t="s">
        <v>37</v>
      </c>
      <c r="V34" s="20"/>
      <c r="W34" s="20"/>
    </row>
    <row r="35" spans="1:23">
      <c r="A35" s="32" t="s">
        <v>38</v>
      </c>
      <c r="B35" s="32" t="s">
        <v>80</v>
      </c>
      <c r="C35" s="32" t="s">
        <v>81</v>
      </c>
      <c r="D35" s="36">
        <v>658000000</v>
      </c>
      <c r="E35" s="37">
        <v>0</v>
      </c>
      <c r="F35" s="37">
        <v>0</v>
      </c>
      <c r="G35" s="37">
        <v>0</v>
      </c>
      <c r="H35" s="35" t="s">
        <v>36</v>
      </c>
      <c r="I35" s="35" t="s">
        <v>291</v>
      </c>
      <c r="J35" s="32" t="s">
        <v>37</v>
      </c>
      <c r="K35" s="32" t="s">
        <v>37</v>
      </c>
      <c r="L35" s="32" t="s">
        <v>37</v>
      </c>
      <c r="M35" s="32" t="s">
        <v>37</v>
      </c>
      <c r="N35" s="32" t="s">
        <v>37</v>
      </c>
      <c r="O35" s="32" t="s">
        <v>37</v>
      </c>
      <c r="P35" s="32" t="s">
        <v>37</v>
      </c>
      <c r="Q35" s="32" t="s">
        <v>37</v>
      </c>
      <c r="R35" s="32" t="s">
        <v>37</v>
      </c>
      <c r="S35" s="32" t="s">
        <v>36</v>
      </c>
      <c r="T35" s="32" t="s">
        <v>37</v>
      </c>
      <c r="U35" s="31" t="s">
        <v>37</v>
      </c>
      <c r="V35" s="20"/>
      <c r="W35" s="20"/>
    </row>
    <row r="36" spans="1:23">
      <c r="A36" s="32" t="s">
        <v>38</v>
      </c>
      <c r="B36" s="32" t="s">
        <v>74</v>
      </c>
      <c r="C36" s="32" t="s">
        <v>82</v>
      </c>
      <c r="D36" s="36">
        <v>714000000</v>
      </c>
      <c r="E36" s="37">
        <v>0</v>
      </c>
      <c r="F36" s="37">
        <v>0</v>
      </c>
      <c r="G36" s="37">
        <v>0</v>
      </c>
      <c r="H36" s="35" t="s">
        <v>36</v>
      </c>
      <c r="I36" s="35" t="s">
        <v>292</v>
      </c>
      <c r="J36" s="32" t="s">
        <v>37</v>
      </c>
      <c r="K36" s="32" t="s">
        <v>37</v>
      </c>
      <c r="L36" s="32" t="s">
        <v>37</v>
      </c>
      <c r="M36" s="32" t="s">
        <v>37</v>
      </c>
      <c r="N36" s="32" t="s">
        <v>37</v>
      </c>
      <c r="O36" s="32" t="s">
        <v>37</v>
      </c>
      <c r="P36" s="32" t="s">
        <v>37</v>
      </c>
      <c r="Q36" s="32" t="s">
        <v>37</v>
      </c>
      <c r="R36" s="32" t="s">
        <v>37</v>
      </c>
      <c r="S36" s="32" t="s">
        <v>36</v>
      </c>
      <c r="T36" s="32" t="s">
        <v>37</v>
      </c>
      <c r="U36" s="31" t="s">
        <v>37</v>
      </c>
      <c r="V36" s="20"/>
      <c r="W36" s="20"/>
    </row>
    <row r="37" spans="1:23">
      <c r="A37" s="32" t="s">
        <v>38</v>
      </c>
      <c r="B37" s="32" t="s">
        <v>83</v>
      </c>
      <c r="C37" s="32" t="s">
        <v>84</v>
      </c>
      <c r="D37" s="36">
        <v>1008000000</v>
      </c>
      <c r="E37" s="37">
        <v>0</v>
      </c>
      <c r="F37" s="37">
        <v>0</v>
      </c>
      <c r="G37" s="37">
        <v>0</v>
      </c>
      <c r="H37" s="35" t="s">
        <v>36</v>
      </c>
      <c r="I37" s="35" t="s">
        <v>293</v>
      </c>
      <c r="J37" s="32" t="s">
        <v>37</v>
      </c>
      <c r="K37" s="32" t="s">
        <v>37</v>
      </c>
      <c r="L37" s="32" t="s">
        <v>37</v>
      </c>
      <c r="M37" s="32" t="s">
        <v>37</v>
      </c>
      <c r="N37" s="32" t="s">
        <v>37</v>
      </c>
      <c r="O37" s="32" t="s">
        <v>37</v>
      </c>
      <c r="P37" s="32" t="s">
        <v>37</v>
      </c>
      <c r="Q37" s="32" t="s">
        <v>37</v>
      </c>
      <c r="R37" s="32" t="s">
        <v>37</v>
      </c>
      <c r="S37" s="32" t="s">
        <v>37</v>
      </c>
      <c r="T37" s="32" t="s">
        <v>37</v>
      </c>
      <c r="U37" s="31" t="s">
        <v>37</v>
      </c>
      <c r="V37" s="20"/>
      <c r="W37" s="20"/>
    </row>
    <row r="38" spans="1:23">
      <c r="A38" s="32" t="s">
        <v>33</v>
      </c>
      <c r="B38" s="32" t="s">
        <v>69</v>
      </c>
      <c r="C38" s="32" t="s">
        <v>85</v>
      </c>
      <c r="D38" s="36">
        <v>1340000000</v>
      </c>
      <c r="E38" s="37">
        <v>0</v>
      </c>
      <c r="F38" s="37">
        <v>0</v>
      </c>
      <c r="G38" s="37">
        <v>0</v>
      </c>
      <c r="H38" s="35" t="s">
        <v>36</v>
      </c>
      <c r="I38" s="35" t="s">
        <v>294</v>
      </c>
      <c r="J38" s="32" t="s">
        <v>37</v>
      </c>
      <c r="K38" s="32" t="s">
        <v>37</v>
      </c>
      <c r="L38" s="32" t="s">
        <v>37</v>
      </c>
      <c r="M38" s="32" t="s">
        <v>37</v>
      </c>
      <c r="N38" s="32" t="s">
        <v>37</v>
      </c>
      <c r="O38" s="32" t="s">
        <v>37</v>
      </c>
      <c r="P38" s="32" t="s">
        <v>37</v>
      </c>
      <c r="Q38" s="32" t="s">
        <v>37</v>
      </c>
      <c r="R38" s="32" t="s">
        <v>37</v>
      </c>
      <c r="S38" s="32" t="s">
        <v>37</v>
      </c>
      <c r="T38" s="32" t="s">
        <v>37</v>
      </c>
      <c r="U38" s="31" t="s">
        <v>37</v>
      </c>
      <c r="V38" s="20"/>
      <c r="W38" s="20"/>
    </row>
    <row r="39" spans="1:23">
      <c r="A39" s="32" t="s">
        <v>38</v>
      </c>
      <c r="B39" s="32" t="s">
        <v>86</v>
      </c>
      <c r="C39" s="32" t="s">
        <v>87</v>
      </c>
      <c r="D39" s="36">
        <v>1440000000</v>
      </c>
      <c r="E39" s="37">
        <v>0</v>
      </c>
      <c r="F39" s="37">
        <v>0</v>
      </c>
      <c r="G39" s="37">
        <v>0</v>
      </c>
      <c r="H39" s="35" t="s">
        <v>36</v>
      </c>
      <c r="I39" s="35" t="s">
        <v>295</v>
      </c>
      <c r="J39" s="32" t="s">
        <v>37</v>
      </c>
      <c r="K39" s="32" t="s">
        <v>37</v>
      </c>
      <c r="L39" s="32" t="s">
        <v>37</v>
      </c>
      <c r="M39" s="32" t="s">
        <v>37</v>
      </c>
      <c r="N39" s="32" t="s">
        <v>37</v>
      </c>
      <c r="O39" s="32" t="s">
        <v>37</v>
      </c>
      <c r="P39" s="32" t="s">
        <v>37</v>
      </c>
      <c r="Q39" s="32" t="s">
        <v>37</v>
      </c>
      <c r="R39" s="32" t="s">
        <v>37</v>
      </c>
      <c r="S39" s="32" t="s">
        <v>37</v>
      </c>
      <c r="T39" s="32" t="s">
        <v>37</v>
      </c>
      <c r="U39" s="31" t="s">
        <v>37</v>
      </c>
      <c r="V39" s="20"/>
      <c r="W39" s="20"/>
    </row>
    <row r="40" spans="1:23">
      <c r="A40" s="32" t="s">
        <v>56</v>
      </c>
      <c r="B40" s="32" t="s">
        <v>71</v>
      </c>
      <c r="C40" s="32" t="s">
        <v>88</v>
      </c>
      <c r="D40" s="36">
        <v>1510000000</v>
      </c>
      <c r="E40" s="37">
        <v>0</v>
      </c>
      <c r="F40" s="37">
        <v>0</v>
      </c>
      <c r="G40" s="37">
        <v>0</v>
      </c>
      <c r="H40" s="35" t="s">
        <v>36</v>
      </c>
      <c r="I40" s="35" t="s">
        <v>305</v>
      </c>
      <c r="J40" s="32" t="s">
        <v>37</v>
      </c>
      <c r="K40" s="32" t="s">
        <v>37</v>
      </c>
      <c r="L40" s="32" t="s">
        <v>37</v>
      </c>
      <c r="M40" s="32" t="s">
        <v>37</v>
      </c>
      <c r="N40" s="32" t="s">
        <v>37</v>
      </c>
      <c r="O40" s="32" t="s">
        <v>37</v>
      </c>
      <c r="P40" s="32" t="s">
        <v>37</v>
      </c>
      <c r="Q40" s="32" t="s">
        <v>37</v>
      </c>
      <c r="R40" s="32" t="s">
        <v>37</v>
      </c>
      <c r="S40" s="32" t="s">
        <v>37</v>
      </c>
      <c r="T40" s="32" t="s">
        <v>37</v>
      </c>
      <c r="U40" s="31" t="s">
        <v>37</v>
      </c>
      <c r="V40" s="20"/>
      <c r="W40" s="20"/>
    </row>
    <row r="41" spans="1:23">
      <c r="A41" s="32" t="s">
        <v>38</v>
      </c>
      <c r="B41" s="32" t="s">
        <v>89</v>
      </c>
      <c r="C41" s="32" t="s">
        <v>90</v>
      </c>
      <c r="D41" s="36">
        <v>1700000000</v>
      </c>
      <c r="E41" s="37">
        <v>0</v>
      </c>
      <c r="F41" s="37">
        <v>0</v>
      </c>
      <c r="G41" s="37">
        <v>0</v>
      </c>
      <c r="H41" s="35" t="s">
        <v>36</v>
      </c>
      <c r="I41" s="35" t="s">
        <v>306</v>
      </c>
      <c r="J41" s="32" t="s">
        <v>37</v>
      </c>
      <c r="K41" s="32" t="s">
        <v>37</v>
      </c>
      <c r="L41" s="32" t="s">
        <v>37</v>
      </c>
      <c r="M41" s="32" t="s">
        <v>37</v>
      </c>
      <c r="N41" s="32" t="s">
        <v>37</v>
      </c>
      <c r="O41" s="32" t="s">
        <v>37</v>
      </c>
      <c r="P41" s="32" t="s">
        <v>37</v>
      </c>
      <c r="Q41" s="32" t="s">
        <v>37</v>
      </c>
      <c r="R41" s="32" t="s">
        <v>37</v>
      </c>
      <c r="S41" s="32" t="s">
        <v>37</v>
      </c>
      <c r="T41" s="32" t="s">
        <v>37</v>
      </c>
      <c r="U41" s="31" t="s">
        <v>37</v>
      </c>
      <c r="V41" s="20"/>
      <c r="W41" s="20"/>
    </row>
    <row r="42" spans="1:23">
      <c r="A42" s="32" t="s">
        <v>56</v>
      </c>
      <c r="B42" s="32" t="s">
        <v>74</v>
      </c>
      <c r="C42" s="32" t="s">
        <v>91</v>
      </c>
      <c r="D42" s="36">
        <v>1803000000</v>
      </c>
      <c r="E42" s="37">
        <v>0</v>
      </c>
      <c r="F42" s="37">
        <v>0</v>
      </c>
      <c r="G42" s="37">
        <v>0</v>
      </c>
      <c r="H42" s="35" t="s">
        <v>36</v>
      </c>
      <c r="I42" s="35" t="s">
        <v>307</v>
      </c>
      <c r="J42" s="32" t="s">
        <v>37</v>
      </c>
      <c r="K42" s="32" t="s">
        <v>37</v>
      </c>
      <c r="L42" s="32" t="s">
        <v>37</v>
      </c>
      <c r="M42" s="32" t="s">
        <v>37</v>
      </c>
      <c r="N42" s="32" t="s">
        <v>37</v>
      </c>
      <c r="O42" s="32" t="s">
        <v>37</v>
      </c>
      <c r="P42" s="32" t="s">
        <v>37</v>
      </c>
      <c r="Q42" s="32" t="s">
        <v>37</v>
      </c>
      <c r="R42" s="32" t="s">
        <v>37</v>
      </c>
      <c r="S42" s="32" t="s">
        <v>37</v>
      </c>
      <c r="T42" s="32" t="s">
        <v>37</v>
      </c>
      <c r="U42" s="31" t="s">
        <v>37</v>
      </c>
      <c r="V42" s="20"/>
      <c r="W42" s="20"/>
    </row>
    <row r="43" spans="1:23">
      <c r="A43" s="32" t="s">
        <v>56</v>
      </c>
      <c r="B43" s="32" t="s">
        <v>83</v>
      </c>
      <c r="C43" s="32" t="s">
        <v>92</v>
      </c>
      <c r="D43" s="36">
        <v>2510000000</v>
      </c>
      <c r="E43" s="37">
        <v>0</v>
      </c>
      <c r="F43" s="37">
        <v>0</v>
      </c>
      <c r="G43" s="37">
        <v>0</v>
      </c>
      <c r="H43" s="35" t="s">
        <v>36</v>
      </c>
      <c r="I43" s="35" t="s">
        <v>304</v>
      </c>
      <c r="J43" s="32" t="s">
        <v>37</v>
      </c>
      <c r="K43" s="32" t="s">
        <v>37</v>
      </c>
      <c r="L43" s="32" t="s">
        <v>37</v>
      </c>
      <c r="M43" s="32" t="s">
        <v>37</v>
      </c>
      <c r="N43" s="32" t="s">
        <v>37</v>
      </c>
      <c r="O43" s="32" t="s">
        <v>37</v>
      </c>
      <c r="P43" s="32" t="s">
        <v>37</v>
      </c>
      <c r="Q43" s="32" t="s">
        <v>37</v>
      </c>
      <c r="R43" s="32" t="s">
        <v>37</v>
      </c>
      <c r="S43" s="32" t="s">
        <v>37</v>
      </c>
      <c r="T43" s="32" t="s">
        <v>37</v>
      </c>
      <c r="U43" s="31" t="s">
        <v>37</v>
      </c>
      <c r="V43" s="20"/>
      <c r="W43" s="20"/>
    </row>
    <row r="44" spans="1:23">
      <c r="A44" s="32" t="s">
        <v>56</v>
      </c>
      <c r="B44" s="32" t="s">
        <v>80</v>
      </c>
      <c r="C44" s="32" t="s">
        <v>93</v>
      </c>
      <c r="D44" s="36">
        <v>2819000000</v>
      </c>
      <c r="E44" s="37">
        <v>0</v>
      </c>
      <c r="F44" s="37">
        <v>0</v>
      </c>
      <c r="G44" s="37">
        <v>0</v>
      </c>
      <c r="H44" s="35" t="s">
        <v>36</v>
      </c>
      <c r="I44" s="35" t="s">
        <v>308</v>
      </c>
      <c r="J44" s="32" t="s">
        <v>37</v>
      </c>
      <c r="K44" s="32" t="s">
        <v>37</v>
      </c>
      <c r="L44" s="32" t="s">
        <v>37</v>
      </c>
      <c r="M44" s="32" t="s">
        <v>37</v>
      </c>
      <c r="N44" s="32" t="s">
        <v>37</v>
      </c>
      <c r="O44" s="32" t="s">
        <v>37</v>
      </c>
      <c r="P44" s="32" t="s">
        <v>37</v>
      </c>
      <c r="Q44" s="32" t="s">
        <v>37</v>
      </c>
      <c r="R44" s="32" t="s">
        <v>37</v>
      </c>
      <c r="S44" s="32" t="s">
        <v>37</v>
      </c>
      <c r="T44" s="32" t="s">
        <v>37</v>
      </c>
      <c r="U44" s="31" t="s">
        <v>37</v>
      </c>
      <c r="V44" s="20"/>
      <c r="W44" s="20"/>
    </row>
    <row r="45" spans="1:23">
      <c r="A45" s="32" t="s">
        <v>78</v>
      </c>
      <c r="B45" s="32" t="s">
        <v>67</v>
      </c>
      <c r="C45" s="32" t="s">
        <v>94</v>
      </c>
      <c r="D45" s="36">
        <v>3150000000</v>
      </c>
      <c r="E45" s="37">
        <v>0</v>
      </c>
      <c r="F45" s="37">
        <v>0</v>
      </c>
      <c r="G45" s="37">
        <v>0</v>
      </c>
      <c r="H45" s="35" t="s">
        <v>36</v>
      </c>
      <c r="I45" s="35" t="s">
        <v>303</v>
      </c>
      <c r="J45" s="32" t="s">
        <v>37</v>
      </c>
      <c r="K45" s="32" t="s">
        <v>37</v>
      </c>
      <c r="L45" s="32" t="s">
        <v>37</v>
      </c>
      <c r="M45" s="32" t="s">
        <v>37</v>
      </c>
      <c r="N45" s="32" t="s">
        <v>37</v>
      </c>
      <c r="O45" s="32" t="s">
        <v>37</v>
      </c>
      <c r="P45" s="32" t="s">
        <v>37</v>
      </c>
      <c r="Q45" s="32" t="s">
        <v>37</v>
      </c>
      <c r="R45" s="32" t="s">
        <v>37</v>
      </c>
      <c r="S45" s="32" t="s">
        <v>37</v>
      </c>
      <c r="T45" s="32" t="s">
        <v>37</v>
      </c>
      <c r="U45" s="31" t="s">
        <v>37</v>
      </c>
      <c r="V45" s="20"/>
      <c r="W45" s="20"/>
    </row>
    <row r="46" spans="1:23">
      <c r="A46" s="32" t="s">
        <v>56</v>
      </c>
      <c r="B46" s="32" t="s">
        <v>86</v>
      </c>
      <c r="C46" s="32" t="s">
        <v>95</v>
      </c>
      <c r="D46" s="36">
        <v>3240000000</v>
      </c>
      <c r="E46" s="37">
        <v>0</v>
      </c>
      <c r="F46" s="37">
        <v>0</v>
      </c>
      <c r="G46" s="37">
        <v>0</v>
      </c>
      <c r="H46" s="35" t="s">
        <v>36</v>
      </c>
      <c r="I46" s="35" t="s">
        <v>302</v>
      </c>
      <c r="J46" s="32" t="s">
        <v>37</v>
      </c>
      <c r="K46" s="32" t="s">
        <v>37</v>
      </c>
      <c r="L46" s="32" t="s">
        <v>37</v>
      </c>
      <c r="M46" s="32" t="s">
        <v>37</v>
      </c>
      <c r="N46" s="32" t="s">
        <v>37</v>
      </c>
      <c r="O46" s="32" t="s">
        <v>37</v>
      </c>
      <c r="P46" s="32" t="s">
        <v>37</v>
      </c>
      <c r="Q46" s="32" t="s">
        <v>37</v>
      </c>
      <c r="R46" s="32" t="s">
        <v>37</v>
      </c>
      <c r="S46" s="32" t="s">
        <v>37</v>
      </c>
      <c r="T46" s="32" t="s">
        <v>37</v>
      </c>
      <c r="U46" s="31" t="s">
        <v>37</v>
      </c>
      <c r="V46" s="20"/>
      <c r="W46" s="20"/>
    </row>
    <row r="47" spans="1:23">
      <c r="A47" s="32" t="s">
        <v>78</v>
      </c>
      <c r="B47" s="32" t="s">
        <v>69</v>
      </c>
      <c r="C47" s="32" t="s">
        <v>96</v>
      </c>
      <c r="D47" s="36">
        <v>4320000000</v>
      </c>
      <c r="E47" s="37">
        <v>0</v>
      </c>
      <c r="F47" s="37">
        <v>0</v>
      </c>
      <c r="G47" s="37">
        <v>0</v>
      </c>
      <c r="H47" s="35" t="s">
        <v>36</v>
      </c>
      <c r="I47" s="35" t="s">
        <v>301</v>
      </c>
      <c r="J47" s="32" t="s">
        <v>37</v>
      </c>
      <c r="K47" s="32" t="s">
        <v>37</v>
      </c>
      <c r="L47" s="32" t="s">
        <v>37</v>
      </c>
      <c r="M47" s="32" t="s">
        <v>37</v>
      </c>
      <c r="N47" s="32" t="s">
        <v>37</v>
      </c>
      <c r="O47" s="32" t="s">
        <v>37</v>
      </c>
      <c r="P47" s="32" t="s">
        <v>37</v>
      </c>
      <c r="Q47" s="32" t="s">
        <v>37</v>
      </c>
      <c r="R47" s="32" t="s">
        <v>37</v>
      </c>
      <c r="S47" s="32" t="s">
        <v>37</v>
      </c>
      <c r="T47" s="32" t="s">
        <v>37</v>
      </c>
      <c r="U47" s="31" t="s">
        <v>37</v>
      </c>
      <c r="V47" s="20"/>
      <c r="W47" s="20"/>
    </row>
    <row r="48" spans="1:23">
      <c r="A48" s="32" t="s">
        <v>78</v>
      </c>
      <c r="B48" s="32" t="s">
        <v>71</v>
      </c>
      <c r="C48" s="32" t="s">
        <v>97</v>
      </c>
      <c r="D48" s="36">
        <v>4946000000</v>
      </c>
      <c r="E48" s="37">
        <v>0</v>
      </c>
      <c r="F48" s="37">
        <v>0</v>
      </c>
      <c r="G48" s="37">
        <v>0</v>
      </c>
      <c r="H48" s="35" t="s">
        <v>36</v>
      </c>
      <c r="I48" s="35" t="s">
        <v>300</v>
      </c>
      <c r="J48" s="32" t="s">
        <v>37</v>
      </c>
      <c r="K48" s="32" t="s">
        <v>37</v>
      </c>
      <c r="L48" s="32" t="s">
        <v>37</v>
      </c>
      <c r="M48" s="32" t="s">
        <v>37</v>
      </c>
      <c r="N48" s="32" t="s">
        <v>37</v>
      </c>
      <c r="O48" s="32" t="s">
        <v>37</v>
      </c>
      <c r="P48" s="32" t="s">
        <v>37</v>
      </c>
      <c r="Q48" s="32" t="s">
        <v>37</v>
      </c>
      <c r="R48" s="32" t="s">
        <v>37</v>
      </c>
      <c r="S48" s="32" t="s">
        <v>37</v>
      </c>
      <c r="T48" s="32" t="s">
        <v>37</v>
      </c>
      <c r="U48" s="31" t="s">
        <v>37</v>
      </c>
      <c r="V48" s="20"/>
      <c r="W48" s="20"/>
    </row>
    <row r="49" spans="1:23">
      <c r="A49" s="32" t="s">
        <v>56</v>
      </c>
      <c r="B49" s="32" t="s">
        <v>89</v>
      </c>
      <c r="C49" s="32" t="s">
        <v>98</v>
      </c>
      <c r="D49" s="36">
        <v>5500000000</v>
      </c>
      <c r="E49" s="37">
        <v>0</v>
      </c>
      <c r="F49" s="37">
        <v>0</v>
      </c>
      <c r="G49" s="37">
        <v>0</v>
      </c>
      <c r="H49" s="35" t="s">
        <v>36</v>
      </c>
      <c r="I49" s="35" t="s">
        <v>298</v>
      </c>
      <c r="J49" s="32" t="s">
        <v>37</v>
      </c>
      <c r="K49" s="32" t="s">
        <v>37</v>
      </c>
      <c r="L49" s="32" t="s">
        <v>37</v>
      </c>
      <c r="M49" s="32" t="s">
        <v>37</v>
      </c>
      <c r="N49" s="32" t="s">
        <v>37</v>
      </c>
      <c r="O49" s="32" t="s">
        <v>37</v>
      </c>
      <c r="P49" s="32" t="s">
        <v>37</v>
      </c>
      <c r="Q49" s="32" t="s">
        <v>37</v>
      </c>
      <c r="R49" s="32" t="s">
        <v>37</v>
      </c>
      <c r="S49" s="32" t="s">
        <v>37</v>
      </c>
      <c r="T49" s="32" t="s">
        <v>37</v>
      </c>
      <c r="U49" s="31" t="s">
        <v>37</v>
      </c>
      <c r="V49" s="20"/>
      <c r="W49" s="20"/>
    </row>
    <row r="50" spans="1:23">
      <c r="A50" s="32" t="s">
        <v>78</v>
      </c>
      <c r="B50" s="32" t="s">
        <v>74</v>
      </c>
      <c r="C50" s="32" t="s">
        <v>99</v>
      </c>
      <c r="D50" s="36">
        <v>5670000000</v>
      </c>
      <c r="E50" s="37">
        <v>0</v>
      </c>
      <c r="F50" s="37">
        <v>0</v>
      </c>
      <c r="G50" s="37">
        <v>0</v>
      </c>
      <c r="H50" s="35" t="s">
        <v>36</v>
      </c>
      <c r="I50" s="35" t="s">
        <v>299</v>
      </c>
      <c r="J50" s="32" t="s">
        <v>37</v>
      </c>
      <c r="K50" s="32" t="s">
        <v>37</v>
      </c>
      <c r="L50" s="32" t="s">
        <v>37</v>
      </c>
      <c r="M50" s="32" t="s">
        <v>37</v>
      </c>
      <c r="N50" s="32" t="s">
        <v>37</v>
      </c>
      <c r="O50" s="32" t="s">
        <v>37</v>
      </c>
      <c r="P50" s="32" t="s">
        <v>37</v>
      </c>
      <c r="Q50" s="32" t="s">
        <v>37</v>
      </c>
      <c r="R50" s="32" t="s">
        <v>37</v>
      </c>
      <c r="S50" s="32" t="s">
        <v>37</v>
      </c>
      <c r="T50" s="32" t="s">
        <v>37</v>
      </c>
      <c r="U50" s="31" t="s">
        <v>37</v>
      </c>
      <c r="V50" s="20"/>
      <c r="W50" s="20"/>
    </row>
    <row r="51" spans="1:23" hidden="1">
      <c r="A51" s="32"/>
      <c r="B51" s="32"/>
      <c r="C51" s="32"/>
      <c r="D51" s="33">
        <v>0</v>
      </c>
      <c r="E51" s="34">
        <v>0</v>
      </c>
      <c r="F51" s="34">
        <v>0</v>
      </c>
      <c r="G51" s="34">
        <v>0</v>
      </c>
      <c r="H51" s="35" t="s">
        <v>37</v>
      </c>
      <c r="I51" s="35"/>
      <c r="J51" s="32" t="s">
        <v>37</v>
      </c>
      <c r="K51" s="32" t="s">
        <v>37</v>
      </c>
      <c r="L51" s="32" t="s">
        <v>37</v>
      </c>
      <c r="M51" s="32" t="s">
        <v>37</v>
      </c>
      <c r="N51" s="32" t="s">
        <v>37</v>
      </c>
      <c r="O51" s="32" t="s">
        <v>37</v>
      </c>
      <c r="P51" s="32" t="s">
        <v>37</v>
      </c>
      <c r="Q51" s="32" t="s">
        <v>37</v>
      </c>
      <c r="R51" s="32" t="s">
        <v>37</v>
      </c>
      <c r="S51" s="32" t="s">
        <v>37</v>
      </c>
      <c r="T51" s="32" t="s">
        <v>37</v>
      </c>
      <c r="U51" s="31" t="s">
        <v>37</v>
      </c>
      <c r="V51" s="20"/>
      <c r="W51" s="20"/>
    </row>
    <row r="52" spans="1:23" hidden="1">
      <c r="A52" s="32"/>
      <c r="B52" s="32"/>
      <c r="C52" s="32"/>
      <c r="D52" s="33">
        <v>0</v>
      </c>
      <c r="E52" s="34">
        <v>0</v>
      </c>
      <c r="F52" s="34">
        <v>0</v>
      </c>
      <c r="G52" s="34">
        <v>0</v>
      </c>
      <c r="H52" s="35" t="s">
        <v>37</v>
      </c>
      <c r="I52" s="35"/>
      <c r="J52" s="32" t="s">
        <v>37</v>
      </c>
      <c r="K52" s="32" t="s">
        <v>37</v>
      </c>
      <c r="L52" s="32" t="s">
        <v>37</v>
      </c>
      <c r="M52" s="32" t="s">
        <v>37</v>
      </c>
      <c r="N52" s="32" t="s">
        <v>37</v>
      </c>
      <c r="O52" s="32" t="s">
        <v>37</v>
      </c>
      <c r="P52" s="32" t="s">
        <v>37</v>
      </c>
      <c r="Q52" s="32" t="s">
        <v>37</v>
      </c>
      <c r="R52" s="32" t="s">
        <v>37</v>
      </c>
      <c r="S52" s="32" t="s">
        <v>37</v>
      </c>
      <c r="T52" s="32" t="s">
        <v>37</v>
      </c>
      <c r="U52" s="31" t="s">
        <v>37</v>
      </c>
      <c r="V52" s="20"/>
      <c r="W52" s="20"/>
    </row>
    <row r="53" spans="1:23" hidden="1">
      <c r="A53" s="32"/>
      <c r="B53" s="32"/>
      <c r="C53" s="32"/>
      <c r="D53" s="33">
        <v>0</v>
      </c>
      <c r="E53" s="34">
        <v>0</v>
      </c>
      <c r="F53" s="34">
        <v>0</v>
      </c>
      <c r="G53" s="34">
        <v>0</v>
      </c>
      <c r="H53" s="35" t="s">
        <v>37</v>
      </c>
      <c r="I53" s="35"/>
      <c r="J53" s="32" t="s">
        <v>37</v>
      </c>
      <c r="K53" s="32" t="s">
        <v>37</v>
      </c>
      <c r="L53" s="32" t="s">
        <v>37</v>
      </c>
      <c r="M53" s="32" t="s">
        <v>37</v>
      </c>
      <c r="N53" s="32" t="s">
        <v>37</v>
      </c>
      <c r="O53" s="32" t="s">
        <v>37</v>
      </c>
      <c r="P53" s="32" t="s">
        <v>37</v>
      </c>
      <c r="Q53" s="32" t="s">
        <v>37</v>
      </c>
      <c r="R53" s="32" t="s">
        <v>37</v>
      </c>
      <c r="S53" s="32" t="s">
        <v>37</v>
      </c>
      <c r="T53" s="32" t="s">
        <v>37</v>
      </c>
      <c r="U53" s="31" t="s">
        <v>37</v>
      </c>
      <c r="V53" s="20"/>
      <c r="W53" s="20"/>
    </row>
    <row r="54" spans="1:23" hidden="1">
      <c r="A54" s="32"/>
      <c r="B54" s="32"/>
      <c r="C54" s="32"/>
      <c r="D54" s="33">
        <v>0</v>
      </c>
      <c r="E54" s="34">
        <v>0</v>
      </c>
      <c r="F54" s="34">
        <v>0</v>
      </c>
      <c r="G54" s="34">
        <v>0</v>
      </c>
      <c r="H54" s="35" t="s">
        <v>37</v>
      </c>
      <c r="I54" s="35"/>
      <c r="J54" s="32" t="s">
        <v>37</v>
      </c>
      <c r="K54" s="32" t="s">
        <v>37</v>
      </c>
      <c r="L54" s="32" t="s">
        <v>37</v>
      </c>
      <c r="M54" s="32" t="s">
        <v>37</v>
      </c>
      <c r="N54" s="32" t="s">
        <v>37</v>
      </c>
      <c r="O54" s="32" t="s">
        <v>37</v>
      </c>
      <c r="P54" s="32" t="s">
        <v>37</v>
      </c>
      <c r="Q54" s="32" t="s">
        <v>37</v>
      </c>
      <c r="R54" s="32" t="s">
        <v>37</v>
      </c>
      <c r="S54" s="32" t="s">
        <v>37</v>
      </c>
      <c r="T54" s="32" t="s">
        <v>37</v>
      </c>
      <c r="U54" s="31" t="s">
        <v>37</v>
      </c>
      <c r="V54" s="20"/>
      <c r="W54" s="20"/>
    </row>
    <row r="55" spans="1:23" hidden="1">
      <c r="A55" s="32"/>
      <c r="B55" s="32"/>
      <c r="C55" s="32"/>
      <c r="D55" s="33">
        <v>0</v>
      </c>
      <c r="E55" s="34">
        <v>0</v>
      </c>
      <c r="F55" s="34">
        <v>0</v>
      </c>
      <c r="G55" s="34">
        <v>0</v>
      </c>
      <c r="H55" s="35" t="s">
        <v>37</v>
      </c>
      <c r="I55" s="35"/>
      <c r="J55" s="32" t="s">
        <v>37</v>
      </c>
      <c r="K55" s="32" t="s">
        <v>37</v>
      </c>
      <c r="L55" s="32" t="s">
        <v>37</v>
      </c>
      <c r="M55" s="32" t="s">
        <v>37</v>
      </c>
      <c r="N55" s="32" t="s">
        <v>37</v>
      </c>
      <c r="O55" s="32" t="s">
        <v>37</v>
      </c>
      <c r="P55" s="32" t="s">
        <v>37</v>
      </c>
      <c r="Q55" s="32" t="s">
        <v>37</v>
      </c>
      <c r="R55" s="32" t="s">
        <v>37</v>
      </c>
      <c r="S55" s="32" t="s">
        <v>37</v>
      </c>
      <c r="T55" s="32" t="s">
        <v>37</v>
      </c>
      <c r="U55" s="31" t="s">
        <v>37</v>
      </c>
      <c r="V55" s="20"/>
      <c r="W55" s="20"/>
    </row>
    <row r="56" spans="1:23" hidden="1">
      <c r="A56" s="32"/>
      <c r="B56" s="32"/>
      <c r="C56" s="32"/>
      <c r="D56" s="33">
        <v>0</v>
      </c>
      <c r="E56" s="34">
        <v>0</v>
      </c>
      <c r="F56" s="34">
        <v>0</v>
      </c>
      <c r="G56" s="34">
        <v>0</v>
      </c>
      <c r="H56" s="35" t="s">
        <v>37</v>
      </c>
      <c r="I56" s="35"/>
      <c r="J56" s="32" t="s">
        <v>37</v>
      </c>
      <c r="K56" s="32" t="s">
        <v>37</v>
      </c>
      <c r="L56" s="32" t="s">
        <v>37</v>
      </c>
      <c r="M56" s="32" t="s">
        <v>37</v>
      </c>
      <c r="N56" s="32" t="s">
        <v>37</v>
      </c>
      <c r="O56" s="32" t="s">
        <v>37</v>
      </c>
      <c r="P56" s="32" t="s">
        <v>37</v>
      </c>
      <c r="Q56" s="32" t="s">
        <v>37</v>
      </c>
      <c r="R56" s="32" t="s">
        <v>37</v>
      </c>
      <c r="S56" s="32" t="s">
        <v>37</v>
      </c>
      <c r="T56" s="32" t="s">
        <v>37</v>
      </c>
      <c r="U56" s="31" t="s">
        <v>37</v>
      </c>
      <c r="V56" s="20"/>
      <c r="W56" s="20"/>
    </row>
    <row r="57" spans="1:23" hidden="1">
      <c r="A57" s="32"/>
      <c r="B57" s="32"/>
      <c r="C57" s="32"/>
      <c r="D57" s="33">
        <v>0</v>
      </c>
      <c r="E57" s="34">
        <v>0</v>
      </c>
      <c r="F57" s="34">
        <v>0</v>
      </c>
      <c r="G57" s="34">
        <v>0</v>
      </c>
      <c r="H57" s="35" t="s">
        <v>37</v>
      </c>
      <c r="I57" s="35"/>
      <c r="J57" s="32" t="s">
        <v>37</v>
      </c>
      <c r="K57" s="32" t="s">
        <v>37</v>
      </c>
      <c r="L57" s="32" t="s">
        <v>37</v>
      </c>
      <c r="M57" s="32" t="s">
        <v>37</v>
      </c>
      <c r="N57" s="32" t="s">
        <v>37</v>
      </c>
      <c r="O57" s="32" t="s">
        <v>37</v>
      </c>
      <c r="P57" s="32" t="s">
        <v>37</v>
      </c>
      <c r="Q57" s="32" t="s">
        <v>37</v>
      </c>
      <c r="R57" s="32" t="s">
        <v>37</v>
      </c>
      <c r="S57" s="32" t="s">
        <v>37</v>
      </c>
      <c r="T57" s="32" t="s">
        <v>37</v>
      </c>
      <c r="U57" s="31" t="s">
        <v>37</v>
      </c>
      <c r="V57" s="20"/>
      <c r="W57" s="20"/>
    </row>
    <row r="58" spans="1:23" hidden="1">
      <c r="A58" s="32"/>
      <c r="B58" s="32"/>
      <c r="C58" s="32"/>
      <c r="D58" s="33">
        <v>0</v>
      </c>
      <c r="E58" s="34">
        <v>0</v>
      </c>
      <c r="F58" s="34">
        <v>0</v>
      </c>
      <c r="G58" s="34">
        <v>0</v>
      </c>
      <c r="H58" s="35" t="s">
        <v>37</v>
      </c>
      <c r="I58" s="35"/>
      <c r="J58" s="32" t="s">
        <v>37</v>
      </c>
      <c r="K58" s="32" t="s">
        <v>37</v>
      </c>
      <c r="L58" s="32" t="s">
        <v>37</v>
      </c>
      <c r="M58" s="32" t="s">
        <v>37</v>
      </c>
      <c r="N58" s="32" t="s">
        <v>37</v>
      </c>
      <c r="O58" s="32" t="s">
        <v>37</v>
      </c>
      <c r="P58" s="32" t="s">
        <v>37</v>
      </c>
      <c r="Q58" s="32" t="s">
        <v>37</v>
      </c>
      <c r="R58" s="32" t="s">
        <v>37</v>
      </c>
      <c r="S58" s="32" t="s">
        <v>37</v>
      </c>
      <c r="T58" s="32" t="s">
        <v>37</v>
      </c>
      <c r="U58" s="31" t="s">
        <v>37</v>
      </c>
      <c r="V58" s="20"/>
      <c r="W58" s="20"/>
    </row>
    <row r="59" spans="1:23" hidden="1">
      <c r="A59" s="32"/>
      <c r="B59" s="32"/>
      <c r="C59" s="32"/>
      <c r="D59" s="33">
        <v>0</v>
      </c>
      <c r="E59" s="34">
        <v>0</v>
      </c>
      <c r="F59" s="34">
        <v>0</v>
      </c>
      <c r="G59" s="34">
        <v>0</v>
      </c>
      <c r="H59" s="35" t="s">
        <v>37</v>
      </c>
      <c r="I59" s="35"/>
      <c r="J59" s="32" t="s">
        <v>37</v>
      </c>
      <c r="K59" s="32" t="s">
        <v>37</v>
      </c>
      <c r="L59" s="32" t="s">
        <v>37</v>
      </c>
      <c r="M59" s="32" t="s">
        <v>37</v>
      </c>
      <c r="N59" s="32" t="s">
        <v>37</v>
      </c>
      <c r="O59" s="32" t="s">
        <v>37</v>
      </c>
      <c r="P59" s="32" t="s">
        <v>37</v>
      </c>
      <c r="Q59" s="32" t="s">
        <v>37</v>
      </c>
      <c r="R59" s="32" t="s">
        <v>37</v>
      </c>
      <c r="S59" s="32" t="s">
        <v>37</v>
      </c>
      <c r="T59" s="32" t="s">
        <v>37</v>
      </c>
      <c r="U59" s="31" t="s">
        <v>37</v>
      </c>
      <c r="V59" s="20"/>
      <c r="W59" s="20"/>
    </row>
    <row r="60" spans="1:23" hidden="1">
      <c r="A60" s="32"/>
      <c r="B60" s="32"/>
      <c r="C60" s="32"/>
      <c r="D60" s="33">
        <v>0</v>
      </c>
      <c r="E60" s="34">
        <v>0</v>
      </c>
      <c r="F60" s="34">
        <v>0</v>
      </c>
      <c r="G60" s="34">
        <v>0</v>
      </c>
      <c r="H60" s="35" t="s">
        <v>37</v>
      </c>
      <c r="I60" s="35"/>
      <c r="J60" s="32" t="s">
        <v>37</v>
      </c>
      <c r="K60" s="32" t="s">
        <v>37</v>
      </c>
      <c r="L60" s="32" t="s">
        <v>37</v>
      </c>
      <c r="M60" s="32" t="s">
        <v>37</v>
      </c>
      <c r="N60" s="32" t="s">
        <v>37</v>
      </c>
      <c r="O60" s="32" t="s">
        <v>37</v>
      </c>
      <c r="P60" s="32" t="s">
        <v>37</v>
      </c>
      <c r="Q60" s="32" t="s">
        <v>37</v>
      </c>
      <c r="R60" s="32" t="s">
        <v>37</v>
      </c>
      <c r="S60" s="32" t="s">
        <v>37</v>
      </c>
      <c r="T60" s="32" t="s">
        <v>37</v>
      </c>
      <c r="U60" s="31" t="s">
        <v>37</v>
      </c>
      <c r="V60" s="20"/>
      <c r="W60" s="20"/>
    </row>
    <row r="61" spans="1:23" hidden="1">
      <c r="A61" s="32"/>
      <c r="B61" s="32"/>
      <c r="C61" s="32"/>
      <c r="D61" s="33">
        <v>0</v>
      </c>
      <c r="E61" s="34">
        <v>0</v>
      </c>
      <c r="F61" s="34">
        <v>0</v>
      </c>
      <c r="G61" s="34">
        <v>0</v>
      </c>
      <c r="H61" s="35" t="s">
        <v>37</v>
      </c>
      <c r="I61" s="35"/>
      <c r="J61" s="32" t="s">
        <v>37</v>
      </c>
      <c r="K61" s="32" t="s">
        <v>37</v>
      </c>
      <c r="L61" s="32" t="s">
        <v>37</v>
      </c>
      <c r="M61" s="32" t="s">
        <v>37</v>
      </c>
      <c r="N61" s="32" t="s">
        <v>37</v>
      </c>
      <c r="O61" s="32" t="s">
        <v>37</v>
      </c>
      <c r="P61" s="32" t="s">
        <v>37</v>
      </c>
      <c r="Q61" s="32" t="s">
        <v>37</v>
      </c>
      <c r="R61" s="32" t="s">
        <v>37</v>
      </c>
      <c r="S61" s="32" t="s">
        <v>37</v>
      </c>
      <c r="T61" s="32" t="s">
        <v>37</v>
      </c>
      <c r="U61" s="31" t="s">
        <v>37</v>
      </c>
      <c r="V61" s="20"/>
      <c r="W61" s="20"/>
    </row>
    <row r="62" spans="1:23" hidden="1">
      <c r="A62" s="32"/>
      <c r="B62" s="32"/>
      <c r="C62" s="32"/>
      <c r="D62" s="33">
        <v>0</v>
      </c>
      <c r="E62" s="34">
        <v>0</v>
      </c>
      <c r="F62" s="34">
        <v>0</v>
      </c>
      <c r="G62" s="34">
        <v>0</v>
      </c>
      <c r="H62" s="35" t="s">
        <v>37</v>
      </c>
      <c r="I62" s="35"/>
      <c r="J62" s="32" t="s">
        <v>37</v>
      </c>
      <c r="K62" s="32" t="s">
        <v>37</v>
      </c>
      <c r="L62" s="32" t="s">
        <v>37</v>
      </c>
      <c r="M62" s="32" t="s">
        <v>37</v>
      </c>
      <c r="N62" s="32" t="s">
        <v>37</v>
      </c>
      <c r="O62" s="32" t="s">
        <v>37</v>
      </c>
      <c r="P62" s="32" t="s">
        <v>37</v>
      </c>
      <c r="Q62" s="32" t="s">
        <v>37</v>
      </c>
      <c r="R62" s="32" t="s">
        <v>37</v>
      </c>
      <c r="S62" s="32" t="s">
        <v>37</v>
      </c>
      <c r="T62" s="32" t="s">
        <v>37</v>
      </c>
      <c r="U62" s="31" t="s">
        <v>37</v>
      </c>
      <c r="V62" s="20"/>
      <c r="W62" s="20"/>
    </row>
    <row r="63" spans="1:23" hidden="1">
      <c r="A63" s="32"/>
      <c r="B63" s="32"/>
      <c r="C63" s="32"/>
      <c r="D63" s="33">
        <v>0</v>
      </c>
      <c r="E63" s="34">
        <v>0</v>
      </c>
      <c r="F63" s="34">
        <v>0</v>
      </c>
      <c r="G63" s="34">
        <v>0</v>
      </c>
      <c r="H63" s="35" t="s">
        <v>37</v>
      </c>
      <c r="I63" s="35"/>
      <c r="J63" s="32" t="s">
        <v>37</v>
      </c>
      <c r="K63" s="32" t="s">
        <v>37</v>
      </c>
      <c r="L63" s="32" t="s">
        <v>37</v>
      </c>
      <c r="M63" s="32" t="s">
        <v>37</v>
      </c>
      <c r="N63" s="32" t="s">
        <v>37</v>
      </c>
      <c r="O63" s="32" t="s">
        <v>37</v>
      </c>
      <c r="P63" s="32" t="s">
        <v>37</v>
      </c>
      <c r="Q63" s="32" t="s">
        <v>37</v>
      </c>
      <c r="R63" s="32" t="s">
        <v>37</v>
      </c>
      <c r="S63" s="32" t="s">
        <v>37</v>
      </c>
      <c r="T63" s="32" t="s">
        <v>37</v>
      </c>
      <c r="U63" s="31" t="s">
        <v>37</v>
      </c>
      <c r="V63" s="20"/>
      <c r="W63" s="20"/>
    </row>
    <row r="64" spans="1:23" hidden="1">
      <c r="A64" s="32"/>
      <c r="B64" s="32"/>
      <c r="C64" s="32"/>
      <c r="D64" s="33">
        <v>0</v>
      </c>
      <c r="E64" s="34">
        <v>0</v>
      </c>
      <c r="F64" s="34">
        <v>0</v>
      </c>
      <c r="G64" s="34">
        <v>0</v>
      </c>
      <c r="H64" s="35" t="s">
        <v>37</v>
      </c>
      <c r="I64" s="35"/>
      <c r="J64" s="32" t="s">
        <v>37</v>
      </c>
      <c r="K64" s="32" t="s">
        <v>37</v>
      </c>
      <c r="L64" s="32" t="s">
        <v>37</v>
      </c>
      <c r="M64" s="32" t="s">
        <v>37</v>
      </c>
      <c r="N64" s="32" t="s">
        <v>37</v>
      </c>
      <c r="O64" s="32" t="s">
        <v>37</v>
      </c>
      <c r="P64" s="32" t="s">
        <v>37</v>
      </c>
      <c r="Q64" s="32" t="s">
        <v>37</v>
      </c>
      <c r="R64" s="32" t="s">
        <v>37</v>
      </c>
      <c r="S64" s="32" t="s">
        <v>37</v>
      </c>
      <c r="T64" s="32" t="s">
        <v>37</v>
      </c>
      <c r="U64" s="31" t="s">
        <v>37</v>
      </c>
      <c r="V64" s="20"/>
      <c r="W64" s="20"/>
    </row>
    <row r="65" spans="1:23" hidden="1">
      <c r="A65" s="32"/>
      <c r="B65" s="32"/>
      <c r="C65" s="32"/>
      <c r="D65" s="33">
        <v>0</v>
      </c>
      <c r="E65" s="34">
        <v>0</v>
      </c>
      <c r="F65" s="34">
        <v>0</v>
      </c>
      <c r="G65" s="34">
        <v>0</v>
      </c>
      <c r="H65" s="35" t="s">
        <v>37</v>
      </c>
      <c r="I65" s="35"/>
      <c r="J65" s="32" t="s">
        <v>37</v>
      </c>
      <c r="K65" s="32" t="s">
        <v>37</v>
      </c>
      <c r="L65" s="32" t="s">
        <v>37</v>
      </c>
      <c r="M65" s="32" t="s">
        <v>37</v>
      </c>
      <c r="N65" s="32" t="s">
        <v>37</v>
      </c>
      <c r="O65" s="32" t="s">
        <v>37</v>
      </c>
      <c r="P65" s="32" t="s">
        <v>37</v>
      </c>
      <c r="Q65" s="32" t="s">
        <v>37</v>
      </c>
      <c r="R65" s="32" t="s">
        <v>37</v>
      </c>
      <c r="S65" s="32" t="s">
        <v>37</v>
      </c>
      <c r="T65" s="32" t="s">
        <v>37</v>
      </c>
      <c r="U65" s="31" t="s">
        <v>37</v>
      </c>
      <c r="V65" s="20"/>
      <c r="W65" s="20"/>
    </row>
    <row r="66" spans="1:23" hidden="1">
      <c r="A66" s="32"/>
      <c r="B66" s="32"/>
      <c r="C66" s="32"/>
      <c r="D66" s="33">
        <v>0</v>
      </c>
      <c r="E66" s="34">
        <v>0</v>
      </c>
      <c r="F66" s="34">
        <v>0</v>
      </c>
      <c r="G66" s="34">
        <v>0</v>
      </c>
      <c r="H66" s="35" t="s">
        <v>37</v>
      </c>
      <c r="I66" s="35"/>
      <c r="J66" s="32" t="s">
        <v>37</v>
      </c>
      <c r="K66" s="32" t="s">
        <v>37</v>
      </c>
      <c r="L66" s="32" t="s">
        <v>37</v>
      </c>
      <c r="M66" s="32" t="s">
        <v>37</v>
      </c>
      <c r="N66" s="32" t="s">
        <v>37</v>
      </c>
      <c r="O66" s="32" t="s">
        <v>37</v>
      </c>
      <c r="P66" s="32" t="s">
        <v>37</v>
      </c>
      <c r="Q66" s="32" t="s">
        <v>37</v>
      </c>
      <c r="R66" s="32" t="s">
        <v>37</v>
      </c>
      <c r="S66" s="32" t="s">
        <v>37</v>
      </c>
      <c r="T66" s="32" t="s">
        <v>37</v>
      </c>
      <c r="U66" s="31" t="s">
        <v>37</v>
      </c>
      <c r="V66" s="20"/>
      <c r="W66" s="20"/>
    </row>
    <row r="67" spans="1:23" hidden="1">
      <c r="A67" s="32"/>
      <c r="B67" s="32"/>
      <c r="C67" s="32"/>
      <c r="D67" s="33">
        <v>0</v>
      </c>
      <c r="E67" s="34">
        <v>0</v>
      </c>
      <c r="F67" s="34">
        <v>0</v>
      </c>
      <c r="G67" s="34">
        <v>0</v>
      </c>
      <c r="H67" s="35" t="s">
        <v>37</v>
      </c>
      <c r="I67" s="35"/>
      <c r="J67" s="32" t="s">
        <v>37</v>
      </c>
      <c r="K67" s="32" t="s">
        <v>37</v>
      </c>
      <c r="L67" s="32" t="s">
        <v>37</v>
      </c>
      <c r="M67" s="32" t="s">
        <v>37</v>
      </c>
      <c r="N67" s="32" t="s">
        <v>37</v>
      </c>
      <c r="O67" s="32" t="s">
        <v>37</v>
      </c>
      <c r="P67" s="32" t="s">
        <v>37</v>
      </c>
      <c r="Q67" s="32" t="s">
        <v>37</v>
      </c>
      <c r="R67" s="32" t="s">
        <v>37</v>
      </c>
      <c r="S67" s="32" t="s">
        <v>37</v>
      </c>
      <c r="T67" s="32" t="s">
        <v>37</v>
      </c>
      <c r="U67" s="31" t="s">
        <v>37</v>
      </c>
      <c r="V67" s="20"/>
      <c r="W67" s="20"/>
    </row>
  </sheetData>
  <mergeCells count="12">
    <mergeCell ref="C5:F5"/>
    <mergeCell ref="M2:U5"/>
    <mergeCell ref="A1:U1"/>
    <mergeCell ref="A6:U6"/>
    <mergeCell ref="C2:D2"/>
    <mergeCell ref="A5:B5"/>
    <mergeCell ref="C3:D3"/>
    <mergeCell ref="C4:D4"/>
    <mergeCell ref="J3:L3"/>
    <mergeCell ref="E2:L2"/>
    <mergeCell ref="J5:L5"/>
    <mergeCell ref="J4:L4"/>
  </mergeCells>
  <phoneticPr fontId="2" type="noConversion"/>
  <conditionalFormatting sqref="A1:W1 A2:E2 M2 V2:W5 A3:J4 A5:C5 G5:J5 A6:W67">
    <cfRule type="cellIs" dxfId="3" priority="5" operator="equal">
      <formula>"Y"</formula>
    </cfRule>
    <cfRule type="cellIs" dxfId="2" priority="6" operator="equal">
      <formula>"N"</formula>
    </cfRule>
  </conditionalFormatting>
  <conditionalFormatting sqref="A1:W1 E2 M2 A2:C4 V2:W5 E3:J4 A5 C5 G5:J5 A6:W7 B8:H67 J8:W67">
    <cfRule type="expression" dxfId="40" priority="3">
      <formula>A1="Y"</formula>
    </cfRule>
    <cfRule type="expression" dxfId="39" priority="4">
      <formula>A1="N"</formula>
    </cfRule>
  </conditionalFormatting>
  <conditionalFormatting sqref="A1:XFD1 E2 M2 A2:C4 V2:XFD5 E3:J4 A5 C5 G5:J5 A6:XFD7 B8:H67 J8:XFD67 A68:XFD1048576">
    <cfRule type="cellIs" dxfId="38" priority="1" operator="equal">
      <formula>"Y"</formula>
    </cfRule>
  </conditionalFormatting>
  <conditionalFormatting sqref="H8:H67">
    <cfRule type="expression" dxfId="37" priority="7">
      <formula>H8="Y"</formula>
    </cfRule>
    <cfRule type="expression" dxfId="36" priority="8">
      <formula>H8="N"</formula>
    </cfRule>
  </conditionalFormatting>
  <conditionalFormatting sqref="J8:U67">
    <cfRule type="expression" dxfId="35" priority="9">
      <formula>J8="Y"</formula>
    </cfRule>
    <cfRule type="expression" dxfId="34" priority="10">
      <formula>J8="N"</formula>
    </cfRule>
  </conditionalFormatting>
  <dataValidations count="2">
    <dataValidation type="list" allowBlank="1" sqref="H8:H67 J8:U67" xr:uid="{00000000-0002-0000-0000-000000000000}">
      <formula1>"Y,N"</formula1>
    </dataValidation>
    <dataValidation type="list" allowBlank="1" sqref="F3" xr:uid="{00000000-0002-0000-0000-000001000000}">
      <formula1>BossPresetList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W71"/>
  <sheetViews>
    <sheetView workbookViewId="0">
      <selection activeCell="J14" sqref="J14"/>
    </sheetView>
  </sheetViews>
  <sheetFormatPr defaultColWidth="0" defaultRowHeight="14.25" customHeight="1" zeroHeight="1"/>
  <cols>
    <col min="1" max="1" width="8.625" style="58" customWidth="1"/>
    <col min="2" max="2" width="11.375" style="58" customWidth="1"/>
    <col min="3" max="3" width="12" style="58" customWidth="1"/>
    <col min="4" max="4" width="7.25" style="58" customWidth="1"/>
    <col min="5" max="5" width="7.875" style="58" customWidth="1"/>
    <col min="6" max="6" width="13.25" style="58" customWidth="1"/>
    <col min="7" max="7" width="13.375" style="58" customWidth="1"/>
    <col min="8" max="8" width="9.25" style="58" customWidth="1"/>
    <col min="9" max="9" width="40.375" style="58" customWidth="1"/>
    <col min="10" max="10" width="13.5" style="58" customWidth="1"/>
    <col min="11" max="11" width="28" style="6" hidden="1" customWidth="1"/>
    <col min="12" max="12" width="8.375" style="6" hidden="1" customWidth="1"/>
    <col min="13" max="22" width="8" style="6" hidden="1" customWidth="1"/>
    <col min="23" max="23" width="12" style="6" hidden="1" customWidth="1"/>
    <col min="24" max="24" width="9" style="6" hidden="1" customWidth="1"/>
    <col min="25" max="16384" width="9" style="6" hidden="1"/>
  </cols>
  <sheetData>
    <row r="1" spans="1:11" ht="21.95" customHeight="1">
      <c r="A1" s="78" t="s">
        <v>100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32.25" customHeight="1">
      <c r="A2" s="111" t="s">
        <v>101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4" customHeight="1">
      <c r="A3" s="43" t="s">
        <v>102</v>
      </c>
      <c r="B3" s="43" t="s">
        <v>103</v>
      </c>
      <c r="C3" s="43" t="s">
        <v>104</v>
      </c>
      <c r="D3" s="112" t="s">
        <v>2</v>
      </c>
      <c r="E3" s="112"/>
      <c r="F3" s="112"/>
      <c r="G3" s="43" t="s">
        <v>105</v>
      </c>
      <c r="H3" s="43" t="s">
        <v>106</v>
      </c>
      <c r="I3" s="43" t="s">
        <v>107</v>
      </c>
      <c r="J3" s="43" t="s">
        <v>108</v>
      </c>
      <c r="K3" s="9"/>
    </row>
    <row r="4" spans="1:11" ht="20.100000000000001" customHeight="1">
      <c r="A4" s="7" t="s">
        <v>109</v>
      </c>
      <c r="B4" s="8">
        <v>500000</v>
      </c>
      <c r="C4" s="7">
        <v>60</v>
      </c>
      <c r="D4" s="73" t="s">
        <v>276</v>
      </c>
      <c r="E4" s="73"/>
      <c r="F4" s="73"/>
      <c r="G4" s="7" t="s">
        <v>277</v>
      </c>
      <c r="H4" s="7">
        <v>0</v>
      </c>
      <c r="I4" s="7" t="s">
        <v>110</v>
      </c>
      <c r="J4" s="8">
        <f>SUMIF($A$4:$A$10,"반파별",$B$4:$B$10)*1</f>
        <v>1000</v>
      </c>
      <c r="K4" s="9"/>
    </row>
    <row r="5" spans="1:11" ht="20.100000000000001" customHeight="1">
      <c r="A5" s="7" t="s">
        <v>111</v>
      </c>
      <c r="B5" s="8">
        <v>2000000</v>
      </c>
      <c r="C5" s="7">
        <v>15</v>
      </c>
      <c r="D5" s="73" t="s">
        <v>279</v>
      </c>
      <c r="E5" s="73"/>
      <c r="F5" s="73"/>
      <c r="G5" s="7" t="s">
        <v>112</v>
      </c>
      <c r="H5" s="7">
        <v>0</v>
      </c>
      <c r="I5" s="7" t="s">
        <v>113</v>
      </c>
      <c r="J5" s="8">
        <f>SUMIF($A$4:$A$10,"VIP버프",$B$4:$B$10)*1+SUMIF($A$4:$A$10,"반빨별",$B$4:$B$10)*1</f>
        <v>700000</v>
      </c>
      <c r="K5" s="9"/>
    </row>
    <row r="6" spans="1:11" ht="20.100000000000001" customHeight="1">
      <c r="A6" s="7" t="s">
        <v>114</v>
      </c>
      <c r="B6" s="8">
        <v>20000000</v>
      </c>
      <c r="C6" s="7">
        <v>8</v>
      </c>
      <c r="D6" s="73" t="s">
        <v>280</v>
      </c>
      <c r="E6" s="73"/>
      <c r="F6" s="73"/>
      <c r="G6" s="7" t="s">
        <v>115</v>
      </c>
      <c r="H6" s="7">
        <v>15</v>
      </c>
      <c r="I6" s="7" t="s">
        <v>116</v>
      </c>
      <c r="J6" s="8">
        <f>SUMIF($A$4:$A$10,"전영비",$B$4:$B$10)*1+SUMIF($A$4:$A$10,"세이람",$B$4:$B$10)*1+SUMIF($A$4:$A$10,"10단계",$B$4:$B$10)*1+SUMIF($A$4:$A$10,"VIP버프",$B$4:$B$10)*1+SUMIF($A$4:$A$10,"반빨별",$B$4:$B$10)*1</f>
        <v>3950000</v>
      </c>
      <c r="K6" s="9"/>
    </row>
    <row r="7" spans="1:11" ht="20.100000000000001" customHeight="1">
      <c r="A7" s="7" t="s">
        <v>117</v>
      </c>
      <c r="B7" s="8">
        <v>250000</v>
      </c>
      <c r="C7" s="7">
        <v>30</v>
      </c>
      <c r="D7" s="73" t="s">
        <v>275</v>
      </c>
      <c r="E7" s="73"/>
      <c r="F7" s="73"/>
      <c r="G7" s="7" t="s">
        <v>118</v>
      </c>
      <c r="H7" s="7">
        <v>30</v>
      </c>
      <c r="I7" s="7" t="s">
        <v>119</v>
      </c>
      <c r="J7" s="8">
        <f>SUMIF($A$4:$A$10,"전영비",$B$4:$B$10)*1+SUMIF($A$4:$A$10,"세이람",$B$4:$B$10)*2+SUMIF($A$4:$A$10,"10단계",$B$4:$B$10)*1+SUMIF($A$4:$A$10,"VIP버프",$B$4:$B$10)*1+SUMIF($A$4:$A$10,"반빨별",$B$4:$B$10)*1</f>
        <v>5950000</v>
      </c>
      <c r="K7" s="9"/>
    </row>
    <row r="8" spans="1:11" ht="20.100000000000001" customHeight="1">
      <c r="A8" s="7" t="s">
        <v>120</v>
      </c>
      <c r="B8" s="8">
        <v>200000</v>
      </c>
      <c r="C8" s="7">
        <v>120</v>
      </c>
      <c r="D8" s="73" t="s">
        <v>121</v>
      </c>
      <c r="E8" s="73"/>
      <c r="F8" s="73"/>
      <c r="G8" s="7" t="s">
        <v>122</v>
      </c>
      <c r="H8" s="7">
        <v>45</v>
      </c>
      <c r="I8" s="7" t="s">
        <v>123</v>
      </c>
      <c r="J8" s="8">
        <f>SUMIF($A$4:$A$10,"전영비",$B$4:$B$10)*1+SUMIF($A$4:$A$10,"세이람",$B$4:$B$10)*3+SUMIF($A$4:$A$10,"10단계",$B$4:$B$10)*2+SUMIF($A$4:$A$10,"VIP버프",$B$4:$B$10)*1+SUMIF($A$4:$A$10,"반빨별",$B$4:$B$10)*1</f>
        <v>8200000</v>
      </c>
      <c r="K8" s="9"/>
    </row>
    <row r="9" spans="1:11" ht="20.100000000000001" customHeight="1">
      <c r="A9" s="7" t="s">
        <v>124</v>
      </c>
      <c r="B9" s="8">
        <v>1000</v>
      </c>
      <c r="C9" s="7">
        <v>120</v>
      </c>
      <c r="D9" s="73" t="s">
        <v>125</v>
      </c>
      <c r="E9" s="73"/>
      <c r="F9" s="73"/>
      <c r="G9" s="7" t="s">
        <v>126</v>
      </c>
      <c r="H9" s="7">
        <v>60</v>
      </c>
      <c r="I9" s="7" t="s">
        <v>127</v>
      </c>
      <c r="J9" s="8">
        <f>SUMIF($A$4:$A$10,"전영비",$B$4:$B$10)*1+SUMIF($A$4:$A$10,"세이람",$B$4:$B$10)*4+SUMIF($A$4:$A$10,"10단계",$B$4:$B$10)*2+SUMIF($A$4:$A$10,"VIP버프",$B$4:$B$10)*1+SUMIF($A$4:$A$10,"반빨별",$B$4:$B$10)*1</f>
        <v>10200000</v>
      </c>
      <c r="K9" s="9"/>
    </row>
    <row r="10" spans="1:11" ht="20.100000000000001" customHeight="1">
      <c r="A10" s="7" t="s">
        <v>128</v>
      </c>
      <c r="B10" s="8">
        <v>1000000</v>
      </c>
      <c r="C10" s="7">
        <v>120</v>
      </c>
      <c r="D10" s="73" t="s">
        <v>129</v>
      </c>
      <c r="E10" s="73"/>
      <c r="F10" s="73"/>
      <c r="G10" s="7" t="s">
        <v>130</v>
      </c>
      <c r="H10" s="7">
        <v>15</v>
      </c>
      <c r="I10" s="7" t="s">
        <v>131</v>
      </c>
      <c r="J10" s="8">
        <f>SUMIF($A$4:$A$10,"전영비",$B$4:$B$10)*1+SUMIF($A$4:$A$10,"세이람",$B$4:$B$10)*1+SUMIF($A$4:$A$10,"VIP버프",$B$4:$B$10)*1+SUMIF($A$4:$A$10,"반빨별",$B$4:$B$10)*1+SUMIF($A$4:$A$10,"콜렉터",$B$4:$B$10)*1</f>
        <v>23700000</v>
      </c>
      <c r="K10" s="9"/>
    </row>
    <row r="11" spans="1:11" ht="20.100000000000001" customHeight="1">
      <c r="A11" s="9"/>
      <c r="B11" s="72" t="s">
        <v>281</v>
      </c>
      <c r="C11" s="72"/>
      <c r="D11" s="72"/>
      <c r="E11" s="72"/>
      <c r="F11" s="9"/>
      <c r="G11" s="7" t="s">
        <v>132</v>
      </c>
      <c r="H11" s="7">
        <v>30</v>
      </c>
      <c r="I11" s="7" t="s">
        <v>133</v>
      </c>
      <c r="J11" s="8">
        <f>SUMIF($A$4:$A$10,"전영비",$B$4:$B$10)*1+SUMIF($A$4:$A$10,"세이람",$B$4:$B$10)*2+SUMIF($A$4:$A$10,"10단계",$B$4:$B$10)*1+SUMIF($A$4:$A$10,"VIP버프",$B$4:$B$10)*1+SUMIF($A$4:$A$10,"반빨별",$B$4:$B$10)*1+SUMIF($A$4:$A$10,"콜렉터",$B$4:$B$10)*1</f>
        <v>25950000</v>
      </c>
      <c r="K11" s="9"/>
    </row>
    <row r="12" spans="1:11" ht="20.100000000000001" customHeight="1">
      <c r="A12" s="9"/>
      <c r="B12" s="72"/>
      <c r="C12" s="72"/>
      <c r="D12" s="72"/>
      <c r="E12" s="72"/>
      <c r="F12" s="9"/>
      <c r="G12" s="7" t="s">
        <v>134</v>
      </c>
      <c r="H12" s="7">
        <v>45</v>
      </c>
      <c r="I12" s="7" t="s">
        <v>135</v>
      </c>
      <c r="J12" s="8">
        <f>SUMIF($A$4:$A$10,"전영비",$B$4:$B$10)*1+SUMIF($A$4:$A$10,"세이람",$B$4:$B$10)*3+SUMIF($A$4:$A$10,"10단계",$B$4:$B$10)*2+SUMIF($A$4:$A$10,"VIP버프",$B$4:$B$10)*1+SUMIF($A$4:$A$10,"반빨별",$B$4:$B$10)*1+SUMIF($A$4:$A$10,"콜렉터",$B$4:$B$10)*1</f>
        <v>28200000</v>
      </c>
      <c r="K12" s="9"/>
    </row>
    <row r="13" spans="1:11" ht="20.100000000000001" customHeight="1">
      <c r="A13" s="9"/>
      <c r="B13" s="72"/>
      <c r="C13" s="72"/>
      <c r="D13" s="72"/>
      <c r="E13" s="72"/>
      <c r="F13" s="9"/>
      <c r="G13" s="7" t="s">
        <v>136</v>
      </c>
      <c r="H13" s="7">
        <v>60</v>
      </c>
      <c r="I13" s="7" t="s">
        <v>137</v>
      </c>
      <c r="J13" s="8">
        <f>SUMIF($A$4:$A$10,"전영비",$B$4:$B$10)*1+SUMIF($A$4:$A$10,"세이람",$B$4:$B$10)*4+SUMIF($A$4:$A$10,"10단계",$B$4:$B$10)*2+SUMIF($A$4:$A$10,"VIP버프",$B$4:$B$10)*1+SUMIF($A$4:$A$10,"반빨별",$B$4:$B$10)*1+SUMIF($A$4:$A$10,"콜렉터",$B$4:$B$10)*1</f>
        <v>30200000</v>
      </c>
      <c r="K13" s="9"/>
    </row>
    <row r="14" spans="1:11" ht="11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ht="25.5" customHeight="1">
      <c r="A15" s="112" t="s">
        <v>138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</row>
    <row r="16" spans="1:11" ht="21.75" customHeight="1">
      <c r="A16" s="43" t="s">
        <v>139</v>
      </c>
      <c r="B16" s="43" t="s">
        <v>140</v>
      </c>
      <c r="C16" s="43" t="s">
        <v>141</v>
      </c>
      <c r="D16" s="43" t="s">
        <v>267</v>
      </c>
      <c r="E16" s="44" t="s">
        <v>268</v>
      </c>
      <c r="F16" s="44" t="s">
        <v>269</v>
      </c>
      <c r="G16" s="76" t="s">
        <v>2</v>
      </c>
      <c r="H16" s="77"/>
      <c r="I16" s="77"/>
      <c r="J16" s="77"/>
      <c r="K16" s="6" t="str">
        <f>""</f>
        <v/>
      </c>
    </row>
    <row r="17" spans="1:11" ht="14.25" customHeight="1">
      <c r="A17" s="10">
        <f>'3_캐릭터정보'!A8</f>
        <v>1</v>
      </c>
      <c r="B17" s="10" t="str">
        <f>'3_캐릭터정보'!B8</f>
        <v>Y</v>
      </c>
      <c r="C17" s="10" t="str">
        <f>IF('3_캐릭터정보'!C8="","",'3_캐릭터정보'!C8)</f>
        <v>예시 캐릭터</v>
      </c>
      <c r="D17" s="10" t="str">
        <f>IF('3_캐릭터정보'!I8="","",'3_캐릭터정보'!I8)</f>
        <v>이카</v>
      </c>
      <c r="E17" s="56" t="str">
        <f>IF('3_캐릭터정보'!J8="","",'3_캐릭터정보'!J8)</f>
        <v>60진심</v>
      </c>
      <c r="F17" s="57">
        <f t="shared" ref="F17:F48" si="0">IF($B17&lt;&gt;"Y",0,IFERROR(INDEX($J$4:$J$13,MATCH($E17,$G$4:$G$13,0)),0))</f>
        <v>30200000</v>
      </c>
      <c r="G17" s="74" t="str">
        <f>IF('3_캐릭터정보'!O8="","",'3_캐릭터정보'!O8)</f>
        <v/>
      </c>
      <c r="H17" s="75"/>
      <c r="I17" s="75"/>
      <c r="J17" s="75"/>
      <c r="K17" s="6" t="str">
        <f>""</f>
        <v/>
      </c>
    </row>
    <row r="18" spans="1:11" ht="14.25" customHeight="1">
      <c r="A18" s="10">
        <f>'3_캐릭터정보'!A9</f>
        <v>2</v>
      </c>
      <c r="B18" s="10" t="s">
        <v>36</v>
      </c>
      <c r="C18" s="10" t="str">
        <f>IF('3_캐릭터정보'!C9="","",'3_캐릭터정보'!C9)</f>
        <v/>
      </c>
      <c r="D18" s="10" t="str">
        <f>IF('3_캐릭터정보'!I9="","",'3_캐릭터정보'!I9)</f>
        <v/>
      </c>
      <c r="E18" s="56" t="str">
        <f>IF('3_캐릭터정보'!J9="","",'3_캐릭터정보'!J9)</f>
        <v/>
      </c>
      <c r="F18" s="57">
        <f t="shared" si="0"/>
        <v>0</v>
      </c>
      <c r="G18" s="74" t="str">
        <f>IF('3_캐릭터정보'!O9="","",'3_캐릭터정보'!O9)</f>
        <v/>
      </c>
      <c r="H18" s="75"/>
      <c r="I18" s="75"/>
      <c r="J18" s="75"/>
      <c r="K18" s="6" t="str">
        <f>""</f>
        <v/>
      </c>
    </row>
    <row r="19" spans="1:11" ht="14.25" customHeight="1">
      <c r="A19" s="10">
        <f>'3_캐릭터정보'!A10</f>
        <v>3</v>
      </c>
      <c r="B19" s="10" t="str">
        <f>'3_캐릭터정보'!B10</f>
        <v>N</v>
      </c>
      <c r="C19" s="10" t="str">
        <f>IF('3_캐릭터정보'!C10="","",'3_캐릭터정보'!C10)</f>
        <v/>
      </c>
      <c r="D19" s="10" t="str">
        <f>IF('3_캐릭터정보'!I10="","",'3_캐릭터정보'!I10)</f>
        <v/>
      </c>
      <c r="E19" s="56" t="str">
        <f>IF('3_캐릭터정보'!J10="","",'3_캐릭터정보'!J10)</f>
        <v/>
      </c>
      <c r="F19" s="57">
        <f t="shared" si="0"/>
        <v>0</v>
      </c>
      <c r="G19" s="74" t="str">
        <f>IF('3_캐릭터정보'!O10="","",'3_캐릭터정보'!O10)</f>
        <v/>
      </c>
      <c r="H19" s="75"/>
      <c r="I19" s="75"/>
      <c r="J19" s="75"/>
      <c r="K19" s="6" t="str">
        <f>""</f>
        <v/>
      </c>
    </row>
    <row r="20" spans="1:11" ht="14.25" customHeight="1">
      <c r="A20" s="10">
        <f>'3_캐릭터정보'!A11</f>
        <v>4</v>
      </c>
      <c r="B20" s="10" t="s">
        <v>36</v>
      </c>
      <c r="C20" s="10" t="str">
        <f>IF('3_캐릭터정보'!C11="","",'3_캐릭터정보'!C11)</f>
        <v/>
      </c>
      <c r="D20" s="10" t="str">
        <f>IF('3_캐릭터정보'!I11="","",'3_캐릭터정보'!I11)</f>
        <v/>
      </c>
      <c r="E20" s="56" t="str">
        <f>IF('3_캐릭터정보'!J11="","",'3_캐릭터정보'!J11)</f>
        <v/>
      </c>
      <c r="F20" s="57">
        <f t="shared" si="0"/>
        <v>0</v>
      </c>
      <c r="G20" s="74" t="str">
        <f>IF('3_캐릭터정보'!O11="","",'3_캐릭터정보'!O11)</f>
        <v/>
      </c>
      <c r="H20" s="75"/>
      <c r="I20" s="75"/>
      <c r="J20" s="75"/>
      <c r="K20" s="6" t="str">
        <f>""</f>
        <v/>
      </c>
    </row>
    <row r="21" spans="1:11" ht="14.25" customHeight="1">
      <c r="A21" s="10">
        <f>'3_캐릭터정보'!A12</f>
        <v>5</v>
      </c>
      <c r="B21" s="10" t="s">
        <v>37</v>
      </c>
      <c r="C21" s="10" t="str">
        <f>IF('3_캐릭터정보'!C12="","",'3_캐릭터정보'!C12)</f>
        <v/>
      </c>
      <c r="D21" s="10" t="str">
        <f>IF('3_캐릭터정보'!I12="","",'3_캐릭터정보'!I12)</f>
        <v/>
      </c>
      <c r="E21" s="56" t="str">
        <f>IF('3_캐릭터정보'!J12="","",'3_캐릭터정보'!J12)</f>
        <v/>
      </c>
      <c r="F21" s="57">
        <f t="shared" si="0"/>
        <v>0</v>
      </c>
      <c r="G21" s="74" t="str">
        <f>IF('3_캐릭터정보'!O12="","",'3_캐릭터정보'!O12)</f>
        <v/>
      </c>
      <c r="H21" s="75"/>
      <c r="I21" s="75"/>
      <c r="J21" s="75"/>
      <c r="K21" s="6" t="str">
        <f>""</f>
        <v/>
      </c>
    </row>
    <row r="22" spans="1:11" ht="14.25" customHeight="1">
      <c r="A22" s="10">
        <f>'3_캐릭터정보'!A13</f>
        <v>6</v>
      </c>
      <c r="B22" s="10" t="str">
        <f>'3_캐릭터정보'!B13</f>
        <v>N</v>
      </c>
      <c r="C22" s="10" t="str">
        <f>IF('3_캐릭터정보'!C13="","",'3_캐릭터정보'!C13)</f>
        <v/>
      </c>
      <c r="D22" s="10" t="str">
        <f>IF('3_캐릭터정보'!I13="","",'3_캐릭터정보'!I13)</f>
        <v/>
      </c>
      <c r="E22" s="56" t="str">
        <f>IF('3_캐릭터정보'!J13="","",'3_캐릭터정보'!J13)</f>
        <v/>
      </c>
      <c r="F22" s="57">
        <f t="shared" si="0"/>
        <v>0</v>
      </c>
      <c r="G22" s="74" t="str">
        <f>IF('3_캐릭터정보'!O13="","",'3_캐릭터정보'!O13)</f>
        <v/>
      </c>
      <c r="H22" s="75"/>
      <c r="I22" s="75"/>
      <c r="J22" s="75"/>
      <c r="K22" s="6" t="str">
        <f>""</f>
        <v/>
      </c>
    </row>
    <row r="23" spans="1:11" ht="14.25" customHeight="1">
      <c r="A23" s="10">
        <f>'3_캐릭터정보'!A14</f>
        <v>7</v>
      </c>
      <c r="B23" s="10" t="str">
        <f>'3_캐릭터정보'!B14</f>
        <v>N</v>
      </c>
      <c r="C23" s="10" t="str">
        <f>IF('3_캐릭터정보'!C14="","",'3_캐릭터정보'!C14)</f>
        <v/>
      </c>
      <c r="D23" s="10" t="str">
        <f>IF('3_캐릭터정보'!I14="","",'3_캐릭터정보'!I14)</f>
        <v/>
      </c>
      <c r="E23" s="56" t="str">
        <f>IF('3_캐릭터정보'!J14="","",'3_캐릭터정보'!J14)</f>
        <v/>
      </c>
      <c r="F23" s="57">
        <f t="shared" si="0"/>
        <v>0</v>
      </c>
      <c r="G23" s="74" t="str">
        <f>IF('3_캐릭터정보'!O14="","",'3_캐릭터정보'!O14)</f>
        <v/>
      </c>
      <c r="H23" s="75"/>
      <c r="I23" s="75"/>
      <c r="J23" s="75"/>
      <c r="K23" s="6" t="str">
        <f>""</f>
        <v/>
      </c>
    </row>
    <row r="24" spans="1:11" ht="14.25" customHeight="1">
      <c r="A24" s="10">
        <f>'3_캐릭터정보'!A15</f>
        <v>8</v>
      </c>
      <c r="B24" s="10" t="str">
        <f>'3_캐릭터정보'!B15</f>
        <v>N</v>
      </c>
      <c r="C24" s="10" t="str">
        <f>IF('3_캐릭터정보'!C15="","",'3_캐릭터정보'!C15)</f>
        <v/>
      </c>
      <c r="D24" s="10" t="str">
        <f>IF('3_캐릭터정보'!I15="","",'3_캐릭터정보'!I15)</f>
        <v/>
      </c>
      <c r="E24" s="56" t="str">
        <f>IF('3_캐릭터정보'!J15="","",'3_캐릭터정보'!J15)</f>
        <v/>
      </c>
      <c r="F24" s="57">
        <f t="shared" si="0"/>
        <v>0</v>
      </c>
      <c r="G24" s="74" t="str">
        <f>IF('3_캐릭터정보'!O15="","",'3_캐릭터정보'!O15)</f>
        <v/>
      </c>
      <c r="H24" s="75"/>
      <c r="I24" s="75"/>
      <c r="J24" s="75"/>
      <c r="K24" s="6" t="str">
        <f>""</f>
        <v/>
      </c>
    </row>
    <row r="25" spans="1:11" ht="14.25" customHeight="1">
      <c r="A25" s="10">
        <f>'3_캐릭터정보'!A16</f>
        <v>9</v>
      </c>
      <c r="B25" s="10" t="str">
        <f>'3_캐릭터정보'!B16</f>
        <v>N</v>
      </c>
      <c r="C25" s="10" t="str">
        <f>IF('3_캐릭터정보'!C16="","",'3_캐릭터정보'!C16)</f>
        <v/>
      </c>
      <c r="D25" s="10" t="str">
        <f>IF('3_캐릭터정보'!I16="","",'3_캐릭터정보'!I16)</f>
        <v/>
      </c>
      <c r="E25" s="56" t="str">
        <f>IF('3_캐릭터정보'!J16="","",'3_캐릭터정보'!J16)</f>
        <v/>
      </c>
      <c r="F25" s="57">
        <f t="shared" si="0"/>
        <v>0</v>
      </c>
      <c r="G25" s="74" t="str">
        <f>IF('3_캐릭터정보'!O16="","",'3_캐릭터정보'!O16)</f>
        <v/>
      </c>
      <c r="H25" s="75"/>
      <c r="I25" s="75"/>
      <c r="J25" s="75"/>
      <c r="K25" s="6" t="str">
        <f>""</f>
        <v/>
      </c>
    </row>
    <row r="26" spans="1:11" ht="14.25" customHeight="1">
      <c r="A26" s="10">
        <f>'3_캐릭터정보'!A17</f>
        <v>10</v>
      </c>
      <c r="B26" s="10" t="str">
        <f>'3_캐릭터정보'!B17</f>
        <v>N</v>
      </c>
      <c r="C26" s="10" t="str">
        <f>IF('3_캐릭터정보'!C17="","",'3_캐릭터정보'!C17)</f>
        <v/>
      </c>
      <c r="D26" s="10" t="str">
        <f>IF('3_캐릭터정보'!I17="","",'3_캐릭터정보'!I17)</f>
        <v/>
      </c>
      <c r="E26" s="56" t="str">
        <f>IF('3_캐릭터정보'!J17="","",'3_캐릭터정보'!J17)</f>
        <v/>
      </c>
      <c r="F26" s="57">
        <f t="shared" si="0"/>
        <v>0</v>
      </c>
      <c r="G26" s="74" t="str">
        <f>IF('3_캐릭터정보'!O17="","",'3_캐릭터정보'!O17)</f>
        <v/>
      </c>
      <c r="H26" s="75"/>
      <c r="I26" s="75"/>
      <c r="J26" s="75"/>
      <c r="K26" s="6" t="str">
        <f>""</f>
        <v/>
      </c>
    </row>
    <row r="27" spans="1:11" ht="14.25" customHeight="1">
      <c r="A27" s="10">
        <f>'3_캐릭터정보'!A18</f>
        <v>11</v>
      </c>
      <c r="B27" s="10" t="str">
        <f>'3_캐릭터정보'!B18</f>
        <v>N</v>
      </c>
      <c r="C27" s="10" t="str">
        <f>IF('3_캐릭터정보'!C18="","",'3_캐릭터정보'!C18)</f>
        <v/>
      </c>
      <c r="D27" s="10" t="str">
        <f>IF('3_캐릭터정보'!I18="","",'3_캐릭터정보'!I18)</f>
        <v/>
      </c>
      <c r="E27" s="56" t="str">
        <f>IF('3_캐릭터정보'!J18="","",'3_캐릭터정보'!J18)</f>
        <v/>
      </c>
      <c r="F27" s="57">
        <f t="shared" si="0"/>
        <v>0</v>
      </c>
      <c r="G27" s="74" t="str">
        <f>IF('3_캐릭터정보'!O18="","",'3_캐릭터정보'!O18)</f>
        <v/>
      </c>
      <c r="H27" s="75"/>
      <c r="I27" s="75"/>
      <c r="J27" s="75"/>
      <c r="K27" s="6" t="str">
        <f>""</f>
        <v/>
      </c>
    </row>
    <row r="28" spans="1:11" ht="14.25" customHeight="1">
      <c r="A28" s="10">
        <f>'3_캐릭터정보'!A19</f>
        <v>12</v>
      </c>
      <c r="B28" s="10" t="str">
        <f>'3_캐릭터정보'!B19</f>
        <v>N</v>
      </c>
      <c r="C28" s="10" t="str">
        <f>IF('3_캐릭터정보'!C19="","",'3_캐릭터정보'!C19)</f>
        <v/>
      </c>
      <c r="D28" s="10" t="str">
        <f>IF('3_캐릭터정보'!I19="","",'3_캐릭터정보'!I19)</f>
        <v/>
      </c>
      <c r="E28" s="56" t="str">
        <f>IF('3_캐릭터정보'!J19="","",'3_캐릭터정보'!J19)</f>
        <v/>
      </c>
      <c r="F28" s="57">
        <f t="shared" si="0"/>
        <v>0</v>
      </c>
      <c r="G28" s="74" t="str">
        <f>IF('3_캐릭터정보'!O19="","",'3_캐릭터정보'!O19)</f>
        <v/>
      </c>
      <c r="H28" s="75"/>
      <c r="I28" s="75"/>
      <c r="J28" s="75"/>
      <c r="K28" s="6" t="str">
        <f>""</f>
        <v/>
      </c>
    </row>
    <row r="29" spans="1:11" ht="14.25" customHeight="1">
      <c r="A29" s="10">
        <f>'3_캐릭터정보'!A20</f>
        <v>13</v>
      </c>
      <c r="B29" s="10" t="str">
        <f>'3_캐릭터정보'!B20</f>
        <v>N</v>
      </c>
      <c r="C29" s="10" t="str">
        <f>IF('3_캐릭터정보'!C20="","",'3_캐릭터정보'!C20)</f>
        <v/>
      </c>
      <c r="D29" s="10" t="str">
        <f>IF('3_캐릭터정보'!I20="","",'3_캐릭터정보'!I20)</f>
        <v/>
      </c>
      <c r="E29" s="56" t="str">
        <f>IF('3_캐릭터정보'!J20="","",'3_캐릭터정보'!J20)</f>
        <v/>
      </c>
      <c r="F29" s="57">
        <f t="shared" si="0"/>
        <v>0</v>
      </c>
      <c r="G29" s="74" t="str">
        <f>IF('3_캐릭터정보'!O20="","",'3_캐릭터정보'!O20)</f>
        <v/>
      </c>
      <c r="H29" s="75"/>
      <c r="I29" s="75"/>
      <c r="J29" s="75"/>
      <c r="K29" s="6" t="str">
        <f>""</f>
        <v/>
      </c>
    </row>
    <row r="30" spans="1:11" ht="14.25" customHeight="1">
      <c r="A30" s="10">
        <f>'3_캐릭터정보'!A21</f>
        <v>14</v>
      </c>
      <c r="B30" s="10" t="str">
        <f>'3_캐릭터정보'!B21</f>
        <v>N</v>
      </c>
      <c r="C30" s="10" t="str">
        <f>IF('3_캐릭터정보'!C21="","",'3_캐릭터정보'!C21)</f>
        <v/>
      </c>
      <c r="D30" s="10" t="str">
        <f>IF('3_캐릭터정보'!I21="","",'3_캐릭터정보'!I21)</f>
        <v/>
      </c>
      <c r="E30" s="56" t="str">
        <f>IF('3_캐릭터정보'!J21="","",'3_캐릭터정보'!J21)</f>
        <v/>
      </c>
      <c r="F30" s="57">
        <f t="shared" si="0"/>
        <v>0</v>
      </c>
      <c r="G30" s="74" t="str">
        <f>IF('3_캐릭터정보'!O21="","",'3_캐릭터정보'!O21)</f>
        <v/>
      </c>
      <c r="H30" s="75"/>
      <c r="I30" s="75"/>
      <c r="J30" s="75"/>
      <c r="K30" s="6" t="str">
        <f>""</f>
        <v/>
      </c>
    </row>
    <row r="31" spans="1:11" ht="14.25" customHeight="1">
      <c r="A31" s="10">
        <f>'3_캐릭터정보'!A22</f>
        <v>15</v>
      </c>
      <c r="B31" s="10" t="str">
        <f>'3_캐릭터정보'!B22</f>
        <v>N</v>
      </c>
      <c r="C31" s="10" t="str">
        <f>IF('3_캐릭터정보'!C22="","",'3_캐릭터정보'!C22)</f>
        <v/>
      </c>
      <c r="D31" s="10" t="str">
        <f>IF('3_캐릭터정보'!I22="","",'3_캐릭터정보'!I22)</f>
        <v/>
      </c>
      <c r="E31" s="56" t="str">
        <f>IF('3_캐릭터정보'!J22="","",'3_캐릭터정보'!J22)</f>
        <v/>
      </c>
      <c r="F31" s="57">
        <f t="shared" si="0"/>
        <v>0</v>
      </c>
      <c r="G31" s="74" t="str">
        <f>IF('3_캐릭터정보'!O22="","",'3_캐릭터정보'!O22)</f>
        <v/>
      </c>
      <c r="H31" s="75"/>
      <c r="I31" s="75"/>
      <c r="J31" s="75"/>
      <c r="K31" s="6" t="str">
        <f>""</f>
        <v/>
      </c>
    </row>
    <row r="32" spans="1:11" ht="14.25" customHeight="1">
      <c r="A32" s="10">
        <f>'3_캐릭터정보'!A23</f>
        <v>16</v>
      </c>
      <c r="B32" s="10" t="str">
        <f>'3_캐릭터정보'!B23</f>
        <v>N</v>
      </c>
      <c r="C32" s="10" t="str">
        <f>IF('3_캐릭터정보'!C23="","",'3_캐릭터정보'!C23)</f>
        <v/>
      </c>
      <c r="D32" s="10" t="str">
        <f>IF('3_캐릭터정보'!I23="","",'3_캐릭터정보'!I23)</f>
        <v/>
      </c>
      <c r="E32" s="56" t="str">
        <f>IF('3_캐릭터정보'!J23="","",'3_캐릭터정보'!J23)</f>
        <v/>
      </c>
      <c r="F32" s="57">
        <f t="shared" si="0"/>
        <v>0</v>
      </c>
      <c r="G32" s="74" t="str">
        <f>IF('3_캐릭터정보'!O23="","",'3_캐릭터정보'!O23)</f>
        <v/>
      </c>
      <c r="H32" s="75"/>
      <c r="I32" s="75"/>
      <c r="J32" s="75"/>
      <c r="K32" s="6" t="str">
        <f>""</f>
        <v/>
      </c>
    </row>
    <row r="33" spans="1:11" ht="14.25" customHeight="1">
      <c r="A33" s="10">
        <f>'3_캐릭터정보'!A24</f>
        <v>17</v>
      </c>
      <c r="B33" s="10" t="str">
        <f>'3_캐릭터정보'!B24</f>
        <v>N</v>
      </c>
      <c r="C33" s="10" t="str">
        <f>IF('3_캐릭터정보'!C24="","",'3_캐릭터정보'!C24)</f>
        <v/>
      </c>
      <c r="D33" s="10" t="str">
        <f>IF('3_캐릭터정보'!I24="","",'3_캐릭터정보'!I24)</f>
        <v/>
      </c>
      <c r="E33" s="56" t="str">
        <f>IF('3_캐릭터정보'!J24="","",'3_캐릭터정보'!J24)</f>
        <v/>
      </c>
      <c r="F33" s="57">
        <f t="shared" si="0"/>
        <v>0</v>
      </c>
      <c r="G33" s="74" t="str">
        <f>IF('3_캐릭터정보'!O24="","",'3_캐릭터정보'!O24)</f>
        <v/>
      </c>
      <c r="H33" s="75"/>
      <c r="I33" s="75"/>
      <c r="J33" s="75"/>
      <c r="K33" s="6" t="str">
        <f>""</f>
        <v/>
      </c>
    </row>
    <row r="34" spans="1:11" ht="14.25" customHeight="1">
      <c r="A34" s="10">
        <f>'3_캐릭터정보'!A25</f>
        <v>18</v>
      </c>
      <c r="B34" s="10" t="str">
        <f>'3_캐릭터정보'!B25</f>
        <v>N</v>
      </c>
      <c r="C34" s="10" t="str">
        <f>IF('3_캐릭터정보'!C25="","",'3_캐릭터정보'!C25)</f>
        <v/>
      </c>
      <c r="D34" s="10" t="str">
        <f>IF('3_캐릭터정보'!I25="","",'3_캐릭터정보'!I25)</f>
        <v/>
      </c>
      <c r="E34" s="56" t="str">
        <f>IF('3_캐릭터정보'!J25="","",'3_캐릭터정보'!J25)</f>
        <v/>
      </c>
      <c r="F34" s="57">
        <f t="shared" si="0"/>
        <v>0</v>
      </c>
      <c r="G34" s="74" t="str">
        <f>IF('3_캐릭터정보'!O25="","",'3_캐릭터정보'!O25)</f>
        <v/>
      </c>
      <c r="H34" s="75"/>
      <c r="I34" s="75"/>
      <c r="J34" s="75"/>
      <c r="K34" s="6" t="str">
        <f>""</f>
        <v/>
      </c>
    </row>
    <row r="35" spans="1:11" ht="14.25" customHeight="1">
      <c r="A35" s="10">
        <f>'3_캐릭터정보'!A26</f>
        <v>19</v>
      </c>
      <c r="B35" s="10" t="str">
        <f>'3_캐릭터정보'!B26</f>
        <v>N</v>
      </c>
      <c r="C35" s="10" t="str">
        <f>IF('3_캐릭터정보'!C26="","",'3_캐릭터정보'!C26)</f>
        <v/>
      </c>
      <c r="D35" s="10" t="str">
        <f>IF('3_캐릭터정보'!I26="","",'3_캐릭터정보'!I26)</f>
        <v/>
      </c>
      <c r="E35" s="56" t="str">
        <f>IF('3_캐릭터정보'!J26="","",'3_캐릭터정보'!J26)</f>
        <v/>
      </c>
      <c r="F35" s="57">
        <f t="shared" si="0"/>
        <v>0</v>
      </c>
      <c r="G35" s="74" t="str">
        <f>IF('3_캐릭터정보'!O26="","",'3_캐릭터정보'!O26)</f>
        <v/>
      </c>
      <c r="H35" s="75"/>
      <c r="I35" s="75"/>
      <c r="J35" s="75"/>
      <c r="K35" s="6" t="str">
        <f>""</f>
        <v/>
      </c>
    </row>
    <row r="36" spans="1:11" ht="14.25" customHeight="1">
      <c r="A36" s="10">
        <f>'3_캐릭터정보'!A27</f>
        <v>20</v>
      </c>
      <c r="B36" s="10" t="str">
        <f>'3_캐릭터정보'!B27</f>
        <v>N</v>
      </c>
      <c r="C36" s="10" t="str">
        <f>IF('3_캐릭터정보'!C27="","",'3_캐릭터정보'!C27)</f>
        <v/>
      </c>
      <c r="D36" s="10" t="str">
        <f>IF('3_캐릭터정보'!I27="","",'3_캐릭터정보'!I27)</f>
        <v/>
      </c>
      <c r="E36" s="56" t="str">
        <f>IF('3_캐릭터정보'!J27="","",'3_캐릭터정보'!J27)</f>
        <v/>
      </c>
      <c r="F36" s="57">
        <f t="shared" si="0"/>
        <v>0</v>
      </c>
      <c r="G36" s="74" t="str">
        <f>IF('3_캐릭터정보'!O27="","",'3_캐릭터정보'!O27)</f>
        <v/>
      </c>
      <c r="H36" s="75"/>
      <c r="I36" s="75"/>
      <c r="J36" s="75"/>
      <c r="K36" s="6" t="str">
        <f>""</f>
        <v/>
      </c>
    </row>
    <row r="37" spans="1:11" ht="14.25" customHeight="1">
      <c r="A37" s="10">
        <f>'3_캐릭터정보'!A28</f>
        <v>21</v>
      </c>
      <c r="B37" s="10" t="str">
        <f>'3_캐릭터정보'!B28</f>
        <v>N</v>
      </c>
      <c r="C37" s="10" t="str">
        <f>IF('3_캐릭터정보'!C28="","",'3_캐릭터정보'!C28)</f>
        <v/>
      </c>
      <c r="D37" s="10" t="str">
        <f>IF('3_캐릭터정보'!I28="","",'3_캐릭터정보'!I28)</f>
        <v/>
      </c>
      <c r="E37" s="56" t="str">
        <f>IF('3_캐릭터정보'!J28="","",'3_캐릭터정보'!J28)</f>
        <v/>
      </c>
      <c r="F37" s="57">
        <f t="shared" si="0"/>
        <v>0</v>
      </c>
      <c r="G37" s="74" t="str">
        <f>IF('3_캐릭터정보'!O28="","",'3_캐릭터정보'!O28)</f>
        <v/>
      </c>
      <c r="H37" s="75"/>
      <c r="I37" s="75"/>
      <c r="J37" s="75"/>
      <c r="K37" s="6" t="str">
        <f>""</f>
        <v/>
      </c>
    </row>
    <row r="38" spans="1:11" ht="14.25" customHeight="1">
      <c r="A38" s="10">
        <f>'3_캐릭터정보'!A29</f>
        <v>22</v>
      </c>
      <c r="B38" s="10" t="str">
        <f>'3_캐릭터정보'!B29</f>
        <v>N</v>
      </c>
      <c r="C38" s="10" t="str">
        <f>IF('3_캐릭터정보'!C29="","",'3_캐릭터정보'!C29)</f>
        <v/>
      </c>
      <c r="D38" s="10" t="str">
        <f>IF('3_캐릭터정보'!I29="","",'3_캐릭터정보'!I29)</f>
        <v/>
      </c>
      <c r="E38" s="56" t="str">
        <f>IF('3_캐릭터정보'!J29="","",'3_캐릭터정보'!J29)</f>
        <v/>
      </c>
      <c r="F38" s="57">
        <f t="shared" si="0"/>
        <v>0</v>
      </c>
      <c r="G38" s="74" t="str">
        <f>IF('3_캐릭터정보'!O29="","",'3_캐릭터정보'!O29)</f>
        <v/>
      </c>
      <c r="H38" s="75"/>
      <c r="I38" s="75"/>
      <c r="J38" s="75"/>
      <c r="K38" s="6" t="str">
        <f>""</f>
        <v/>
      </c>
    </row>
    <row r="39" spans="1:11" ht="14.25" customHeight="1">
      <c r="A39" s="10">
        <f>'3_캐릭터정보'!A30</f>
        <v>23</v>
      </c>
      <c r="B39" s="10" t="str">
        <f>'3_캐릭터정보'!B30</f>
        <v>N</v>
      </c>
      <c r="C39" s="10" t="str">
        <f>IF('3_캐릭터정보'!C30="","",'3_캐릭터정보'!C30)</f>
        <v/>
      </c>
      <c r="D39" s="10" t="str">
        <f>IF('3_캐릭터정보'!I30="","",'3_캐릭터정보'!I30)</f>
        <v/>
      </c>
      <c r="E39" s="56" t="str">
        <f>IF('3_캐릭터정보'!J30="","",'3_캐릭터정보'!J30)</f>
        <v/>
      </c>
      <c r="F39" s="57">
        <f t="shared" si="0"/>
        <v>0</v>
      </c>
      <c r="G39" s="74" t="str">
        <f>IF('3_캐릭터정보'!O30="","",'3_캐릭터정보'!O30)</f>
        <v/>
      </c>
      <c r="H39" s="75"/>
      <c r="I39" s="75"/>
      <c r="J39" s="75"/>
      <c r="K39" s="6" t="str">
        <f>""</f>
        <v/>
      </c>
    </row>
    <row r="40" spans="1:11" ht="14.25" customHeight="1">
      <c r="A40" s="10">
        <f>'3_캐릭터정보'!A31</f>
        <v>24</v>
      </c>
      <c r="B40" s="10" t="str">
        <f>'3_캐릭터정보'!B31</f>
        <v>N</v>
      </c>
      <c r="C40" s="10" t="str">
        <f>IF('3_캐릭터정보'!C31="","",'3_캐릭터정보'!C31)</f>
        <v/>
      </c>
      <c r="D40" s="10" t="str">
        <f>IF('3_캐릭터정보'!I31="","",'3_캐릭터정보'!I31)</f>
        <v/>
      </c>
      <c r="E40" s="56" t="str">
        <f>IF('3_캐릭터정보'!J31="","",'3_캐릭터정보'!J31)</f>
        <v/>
      </c>
      <c r="F40" s="57">
        <f t="shared" si="0"/>
        <v>0</v>
      </c>
      <c r="G40" s="74" t="str">
        <f>IF('3_캐릭터정보'!O31="","",'3_캐릭터정보'!O31)</f>
        <v/>
      </c>
      <c r="H40" s="75"/>
      <c r="I40" s="75"/>
      <c r="J40" s="75"/>
      <c r="K40" s="6" t="str">
        <f>""</f>
        <v/>
      </c>
    </row>
    <row r="41" spans="1:11" ht="14.25" customHeight="1">
      <c r="A41" s="10">
        <f>'3_캐릭터정보'!A32</f>
        <v>25</v>
      </c>
      <c r="B41" s="10" t="str">
        <f>'3_캐릭터정보'!B32</f>
        <v>N</v>
      </c>
      <c r="C41" s="10" t="str">
        <f>IF('3_캐릭터정보'!C32="","",'3_캐릭터정보'!C32)</f>
        <v/>
      </c>
      <c r="D41" s="10" t="str">
        <f>IF('3_캐릭터정보'!I32="","",'3_캐릭터정보'!I32)</f>
        <v/>
      </c>
      <c r="E41" s="56" t="str">
        <f>IF('3_캐릭터정보'!J32="","",'3_캐릭터정보'!J32)</f>
        <v/>
      </c>
      <c r="F41" s="57">
        <f t="shared" si="0"/>
        <v>0</v>
      </c>
      <c r="G41" s="74" t="str">
        <f>IF('3_캐릭터정보'!O32="","",'3_캐릭터정보'!O32)</f>
        <v/>
      </c>
      <c r="H41" s="75"/>
      <c r="I41" s="75"/>
      <c r="J41" s="75"/>
      <c r="K41" s="6" t="str">
        <f>""</f>
        <v/>
      </c>
    </row>
    <row r="42" spans="1:11" ht="14.25" customHeight="1">
      <c r="A42" s="10">
        <f>'3_캐릭터정보'!A33</f>
        <v>26</v>
      </c>
      <c r="B42" s="10" t="str">
        <f>'3_캐릭터정보'!B33</f>
        <v>N</v>
      </c>
      <c r="C42" s="10" t="str">
        <f>IF('3_캐릭터정보'!C33="","",'3_캐릭터정보'!C33)</f>
        <v/>
      </c>
      <c r="D42" s="10" t="str">
        <f>IF('3_캐릭터정보'!I33="","",'3_캐릭터정보'!I33)</f>
        <v/>
      </c>
      <c r="E42" s="56" t="str">
        <f>IF('3_캐릭터정보'!J33="","",'3_캐릭터정보'!J33)</f>
        <v/>
      </c>
      <c r="F42" s="57">
        <f t="shared" si="0"/>
        <v>0</v>
      </c>
      <c r="G42" s="74" t="str">
        <f>IF('3_캐릭터정보'!O33="","",'3_캐릭터정보'!O33)</f>
        <v/>
      </c>
      <c r="H42" s="75"/>
      <c r="I42" s="75"/>
      <c r="J42" s="75"/>
      <c r="K42" s="6" t="str">
        <f>""</f>
        <v/>
      </c>
    </row>
    <row r="43" spans="1:11" ht="14.25" customHeight="1">
      <c r="A43" s="10">
        <f>'3_캐릭터정보'!A34</f>
        <v>27</v>
      </c>
      <c r="B43" s="10" t="str">
        <f>'3_캐릭터정보'!B34</f>
        <v>N</v>
      </c>
      <c r="C43" s="10" t="str">
        <f>IF('3_캐릭터정보'!C34="","",'3_캐릭터정보'!C34)</f>
        <v/>
      </c>
      <c r="D43" s="10" t="str">
        <f>IF('3_캐릭터정보'!I34="","",'3_캐릭터정보'!I34)</f>
        <v/>
      </c>
      <c r="E43" s="56" t="str">
        <f>IF('3_캐릭터정보'!J34="","",'3_캐릭터정보'!J34)</f>
        <v/>
      </c>
      <c r="F43" s="57">
        <f t="shared" si="0"/>
        <v>0</v>
      </c>
      <c r="G43" s="74" t="str">
        <f>IF('3_캐릭터정보'!O34="","",'3_캐릭터정보'!O34)</f>
        <v/>
      </c>
      <c r="H43" s="75"/>
      <c r="I43" s="75"/>
      <c r="J43" s="75"/>
      <c r="K43" s="6" t="str">
        <f>""</f>
        <v/>
      </c>
    </row>
    <row r="44" spans="1:11" ht="14.25" customHeight="1">
      <c r="A44" s="10">
        <f>'3_캐릭터정보'!A35</f>
        <v>28</v>
      </c>
      <c r="B44" s="10" t="str">
        <f>'3_캐릭터정보'!B35</f>
        <v>N</v>
      </c>
      <c r="C44" s="10" t="str">
        <f>IF('3_캐릭터정보'!C35="","",'3_캐릭터정보'!C35)</f>
        <v/>
      </c>
      <c r="D44" s="10" t="str">
        <f>IF('3_캐릭터정보'!I35="","",'3_캐릭터정보'!I35)</f>
        <v/>
      </c>
      <c r="E44" s="56" t="str">
        <f>IF('3_캐릭터정보'!J35="","",'3_캐릭터정보'!J35)</f>
        <v/>
      </c>
      <c r="F44" s="57">
        <f t="shared" si="0"/>
        <v>0</v>
      </c>
      <c r="G44" s="74" t="str">
        <f>IF('3_캐릭터정보'!O35="","",'3_캐릭터정보'!O35)</f>
        <v/>
      </c>
      <c r="H44" s="75"/>
      <c r="I44" s="75"/>
      <c r="J44" s="75"/>
      <c r="K44" s="6" t="str">
        <f>""</f>
        <v/>
      </c>
    </row>
    <row r="45" spans="1:11" ht="14.25" customHeight="1">
      <c r="A45" s="10">
        <f>'3_캐릭터정보'!A36</f>
        <v>29</v>
      </c>
      <c r="B45" s="10" t="str">
        <f>'3_캐릭터정보'!B36</f>
        <v>N</v>
      </c>
      <c r="C45" s="10" t="str">
        <f>IF('3_캐릭터정보'!C36="","",'3_캐릭터정보'!C36)</f>
        <v/>
      </c>
      <c r="D45" s="10" t="str">
        <f>IF('3_캐릭터정보'!I36="","",'3_캐릭터정보'!I36)</f>
        <v/>
      </c>
      <c r="E45" s="56" t="str">
        <f>IF('3_캐릭터정보'!J36="","",'3_캐릭터정보'!J36)</f>
        <v/>
      </c>
      <c r="F45" s="57">
        <f t="shared" si="0"/>
        <v>0</v>
      </c>
      <c r="G45" s="74" t="str">
        <f>IF('3_캐릭터정보'!O36="","",'3_캐릭터정보'!O36)</f>
        <v/>
      </c>
      <c r="H45" s="75"/>
      <c r="I45" s="75"/>
      <c r="J45" s="75"/>
      <c r="K45" s="6" t="str">
        <f>""</f>
        <v/>
      </c>
    </row>
    <row r="46" spans="1:11" ht="14.25" customHeight="1">
      <c r="A46" s="10">
        <f>'3_캐릭터정보'!A37</f>
        <v>30</v>
      </c>
      <c r="B46" s="10" t="str">
        <f>'3_캐릭터정보'!B37</f>
        <v>N</v>
      </c>
      <c r="C46" s="10" t="str">
        <f>IF('3_캐릭터정보'!C37="","",'3_캐릭터정보'!C37)</f>
        <v/>
      </c>
      <c r="D46" s="10" t="str">
        <f>IF('3_캐릭터정보'!I37="","",'3_캐릭터정보'!I37)</f>
        <v/>
      </c>
      <c r="E46" s="56" t="str">
        <f>IF('3_캐릭터정보'!J37="","",'3_캐릭터정보'!J37)</f>
        <v/>
      </c>
      <c r="F46" s="57">
        <f t="shared" si="0"/>
        <v>0</v>
      </c>
      <c r="G46" s="74" t="str">
        <f>IF('3_캐릭터정보'!O37="","",'3_캐릭터정보'!O37)</f>
        <v/>
      </c>
      <c r="H46" s="75"/>
      <c r="I46" s="75"/>
      <c r="J46" s="75"/>
      <c r="K46" s="6" t="str">
        <f>""</f>
        <v/>
      </c>
    </row>
    <row r="47" spans="1:11" ht="14.25" customHeight="1">
      <c r="A47" s="10">
        <f>'3_캐릭터정보'!A38</f>
        <v>31</v>
      </c>
      <c r="B47" s="10" t="str">
        <f>'3_캐릭터정보'!B38</f>
        <v>N</v>
      </c>
      <c r="C47" s="10" t="str">
        <f>IF('3_캐릭터정보'!C38="","",'3_캐릭터정보'!C38)</f>
        <v/>
      </c>
      <c r="D47" s="10" t="str">
        <f>IF('3_캐릭터정보'!I38="","",'3_캐릭터정보'!I38)</f>
        <v/>
      </c>
      <c r="E47" s="56" t="str">
        <f>IF('3_캐릭터정보'!J38="","",'3_캐릭터정보'!J38)</f>
        <v/>
      </c>
      <c r="F47" s="57">
        <f t="shared" si="0"/>
        <v>0</v>
      </c>
      <c r="G47" s="74" t="str">
        <f>IF('3_캐릭터정보'!O38="","",'3_캐릭터정보'!O38)</f>
        <v/>
      </c>
      <c r="H47" s="75"/>
      <c r="I47" s="75"/>
      <c r="J47" s="75"/>
      <c r="K47" s="6" t="str">
        <f>""</f>
        <v/>
      </c>
    </row>
    <row r="48" spans="1:11" ht="14.25" customHeight="1">
      <c r="A48" s="10">
        <f>'3_캐릭터정보'!A39</f>
        <v>32</v>
      </c>
      <c r="B48" s="10" t="str">
        <f>'3_캐릭터정보'!B39</f>
        <v>N</v>
      </c>
      <c r="C48" s="10" t="str">
        <f>IF('3_캐릭터정보'!C39="","",'3_캐릭터정보'!C39)</f>
        <v/>
      </c>
      <c r="D48" s="10" t="str">
        <f>IF('3_캐릭터정보'!I39="","",'3_캐릭터정보'!I39)</f>
        <v/>
      </c>
      <c r="E48" s="56" t="str">
        <f>IF('3_캐릭터정보'!J39="","",'3_캐릭터정보'!J39)</f>
        <v/>
      </c>
      <c r="F48" s="57">
        <f t="shared" si="0"/>
        <v>0</v>
      </c>
      <c r="G48" s="74" t="str">
        <f>IF('3_캐릭터정보'!O39="","",'3_캐릭터정보'!O39)</f>
        <v/>
      </c>
      <c r="H48" s="75"/>
      <c r="I48" s="75"/>
      <c r="J48" s="75"/>
      <c r="K48" s="6" t="str">
        <f>""</f>
        <v/>
      </c>
    </row>
    <row r="49" spans="1:11" ht="14.25" customHeight="1">
      <c r="A49" s="10">
        <f>'3_캐릭터정보'!A40</f>
        <v>33</v>
      </c>
      <c r="B49" s="10" t="str">
        <f>'3_캐릭터정보'!B40</f>
        <v>N</v>
      </c>
      <c r="C49" s="10" t="str">
        <f>IF('3_캐릭터정보'!C40="","",'3_캐릭터정보'!C40)</f>
        <v/>
      </c>
      <c r="D49" s="10" t="str">
        <f>IF('3_캐릭터정보'!I40="","",'3_캐릭터정보'!I40)</f>
        <v/>
      </c>
      <c r="E49" s="56" t="str">
        <f>IF('3_캐릭터정보'!J40="","",'3_캐릭터정보'!J40)</f>
        <v/>
      </c>
      <c r="F49" s="57">
        <f t="shared" ref="F49:F66" si="1">IF($B49&lt;&gt;"Y",0,IFERROR(INDEX($J$4:$J$13,MATCH($E49,$G$4:$G$13,0)),0))</f>
        <v>0</v>
      </c>
      <c r="G49" s="74" t="str">
        <f>IF('3_캐릭터정보'!O40="","",'3_캐릭터정보'!O40)</f>
        <v/>
      </c>
      <c r="H49" s="75"/>
      <c r="I49" s="75"/>
      <c r="J49" s="75"/>
      <c r="K49" s="6" t="str">
        <f>""</f>
        <v/>
      </c>
    </row>
    <row r="50" spans="1:11" ht="14.25" customHeight="1">
      <c r="A50" s="10">
        <f>'3_캐릭터정보'!A41</f>
        <v>34</v>
      </c>
      <c r="B50" s="10" t="str">
        <f>'3_캐릭터정보'!B41</f>
        <v>N</v>
      </c>
      <c r="C50" s="10" t="str">
        <f>IF('3_캐릭터정보'!C41="","",'3_캐릭터정보'!C41)</f>
        <v/>
      </c>
      <c r="D50" s="10" t="str">
        <f>IF('3_캐릭터정보'!I41="","",'3_캐릭터정보'!I41)</f>
        <v/>
      </c>
      <c r="E50" s="56" t="str">
        <f>IF('3_캐릭터정보'!J41="","",'3_캐릭터정보'!J41)</f>
        <v/>
      </c>
      <c r="F50" s="57">
        <f t="shared" si="1"/>
        <v>0</v>
      </c>
      <c r="G50" s="74" t="str">
        <f>IF('3_캐릭터정보'!O41="","",'3_캐릭터정보'!O41)</f>
        <v/>
      </c>
      <c r="H50" s="75"/>
      <c r="I50" s="75"/>
      <c r="J50" s="75"/>
      <c r="K50" s="6" t="str">
        <f>""</f>
        <v/>
      </c>
    </row>
    <row r="51" spans="1:11" ht="14.25" customHeight="1">
      <c r="A51" s="10">
        <f>'3_캐릭터정보'!A42</f>
        <v>35</v>
      </c>
      <c r="B51" s="10" t="str">
        <f>'3_캐릭터정보'!B42</f>
        <v>N</v>
      </c>
      <c r="C51" s="10" t="str">
        <f>IF('3_캐릭터정보'!C42="","",'3_캐릭터정보'!C42)</f>
        <v/>
      </c>
      <c r="D51" s="10" t="str">
        <f>IF('3_캐릭터정보'!I42="","",'3_캐릭터정보'!I42)</f>
        <v/>
      </c>
      <c r="E51" s="56" t="str">
        <f>IF('3_캐릭터정보'!J42="","",'3_캐릭터정보'!J42)</f>
        <v/>
      </c>
      <c r="F51" s="57">
        <f t="shared" si="1"/>
        <v>0</v>
      </c>
      <c r="G51" s="74" t="str">
        <f>IF('3_캐릭터정보'!O42="","",'3_캐릭터정보'!O42)</f>
        <v/>
      </c>
      <c r="H51" s="75"/>
      <c r="I51" s="75"/>
      <c r="J51" s="75"/>
      <c r="K51" s="6" t="str">
        <f>""</f>
        <v/>
      </c>
    </row>
    <row r="52" spans="1:11" ht="14.25" customHeight="1">
      <c r="A52" s="10">
        <f>'3_캐릭터정보'!A43</f>
        <v>36</v>
      </c>
      <c r="B52" s="10" t="str">
        <f>'3_캐릭터정보'!B43</f>
        <v>N</v>
      </c>
      <c r="C52" s="10" t="str">
        <f>IF('3_캐릭터정보'!C43="","",'3_캐릭터정보'!C43)</f>
        <v/>
      </c>
      <c r="D52" s="10" t="str">
        <f>IF('3_캐릭터정보'!I43="","",'3_캐릭터정보'!I43)</f>
        <v/>
      </c>
      <c r="E52" s="56" t="str">
        <f>IF('3_캐릭터정보'!J43="","",'3_캐릭터정보'!J43)</f>
        <v/>
      </c>
      <c r="F52" s="57">
        <f t="shared" si="1"/>
        <v>0</v>
      </c>
      <c r="G52" s="74" t="str">
        <f>IF('3_캐릭터정보'!O43="","",'3_캐릭터정보'!O43)</f>
        <v/>
      </c>
      <c r="H52" s="75"/>
      <c r="I52" s="75"/>
      <c r="J52" s="75"/>
      <c r="K52" s="6" t="str">
        <f>""</f>
        <v/>
      </c>
    </row>
    <row r="53" spans="1:11" ht="14.25" customHeight="1">
      <c r="A53" s="10">
        <f>'3_캐릭터정보'!A44</f>
        <v>37</v>
      </c>
      <c r="B53" s="10" t="str">
        <f>'3_캐릭터정보'!B44</f>
        <v>N</v>
      </c>
      <c r="C53" s="10" t="str">
        <f>IF('3_캐릭터정보'!C44="","",'3_캐릭터정보'!C44)</f>
        <v/>
      </c>
      <c r="D53" s="10" t="str">
        <f>IF('3_캐릭터정보'!I44="","",'3_캐릭터정보'!I44)</f>
        <v/>
      </c>
      <c r="E53" s="56" t="str">
        <f>IF('3_캐릭터정보'!J44="","",'3_캐릭터정보'!J44)</f>
        <v/>
      </c>
      <c r="F53" s="57">
        <f t="shared" si="1"/>
        <v>0</v>
      </c>
      <c r="G53" s="74" t="str">
        <f>IF('3_캐릭터정보'!O44="","",'3_캐릭터정보'!O44)</f>
        <v/>
      </c>
      <c r="H53" s="75"/>
      <c r="I53" s="75"/>
      <c r="J53" s="75"/>
      <c r="K53" s="6" t="str">
        <f>""</f>
        <v/>
      </c>
    </row>
    <row r="54" spans="1:11" ht="14.25" customHeight="1">
      <c r="A54" s="10">
        <f>'3_캐릭터정보'!A45</f>
        <v>38</v>
      </c>
      <c r="B54" s="10" t="str">
        <f>'3_캐릭터정보'!B45</f>
        <v>N</v>
      </c>
      <c r="C54" s="10" t="str">
        <f>IF('3_캐릭터정보'!C45="","",'3_캐릭터정보'!C45)</f>
        <v/>
      </c>
      <c r="D54" s="10" t="str">
        <f>IF('3_캐릭터정보'!I45="","",'3_캐릭터정보'!I45)</f>
        <v/>
      </c>
      <c r="E54" s="56" t="str">
        <f>IF('3_캐릭터정보'!J45="","",'3_캐릭터정보'!J45)</f>
        <v/>
      </c>
      <c r="F54" s="57">
        <f t="shared" si="1"/>
        <v>0</v>
      </c>
      <c r="G54" s="74" t="str">
        <f>IF('3_캐릭터정보'!O45="","",'3_캐릭터정보'!O45)</f>
        <v/>
      </c>
      <c r="H54" s="75"/>
      <c r="I54" s="75"/>
      <c r="J54" s="75"/>
      <c r="K54" s="6" t="str">
        <f>""</f>
        <v/>
      </c>
    </row>
    <row r="55" spans="1:11" ht="14.25" customHeight="1">
      <c r="A55" s="10">
        <f>'3_캐릭터정보'!A46</f>
        <v>39</v>
      </c>
      <c r="B55" s="10" t="str">
        <f>'3_캐릭터정보'!B46</f>
        <v>N</v>
      </c>
      <c r="C55" s="10" t="str">
        <f>IF('3_캐릭터정보'!C46="","",'3_캐릭터정보'!C46)</f>
        <v/>
      </c>
      <c r="D55" s="10" t="str">
        <f>IF('3_캐릭터정보'!I46="","",'3_캐릭터정보'!I46)</f>
        <v/>
      </c>
      <c r="E55" s="56" t="str">
        <f>IF('3_캐릭터정보'!J46="","",'3_캐릭터정보'!J46)</f>
        <v/>
      </c>
      <c r="F55" s="57">
        <f t="shared" si="1"/>
        <v>0</v>
      </c>
      <c r="G55" s="74" t="str">
        <f>IF('3_캐릭터정보'!O46="","",'3_캐릭터정보'!O46)</f>
        <v/>
      </c>
      <c r="H55" s="75"/>
      <c r="I55" s="75"/>
      <c r="J55" s="75"/>
      <c r="K55" s="6" t="str">
        <f>""</f>
        <v/>
      </c>
    </row>
    <row r="56" spans="1:11" ht="14.25" customHeight="1">
      <c r="A56" s="10">
        <f>'3_캐릭터정보'!A47</f>
        <v>40</v>
      </c>
      <c r="B56" s="10" t="str">
        <f>'3_캐릭터정보'!B47</f>
        <v>N</v>
      </c>
      <c r="C56" s="10" t="str">
        <f>IF('3_캐릭터정보'!C47="","",'3_캐릭터정보'!C47)</f>
        <v/>
      </c>
      <c r="D56" s="10" t="str">
        <f>IF('3_캐릭터정보'!I47="","",'3_캐릭터정보'!I47)</f>
        <v/>
      </c>
      <c r="E56" s="56" t="str">
        <f>IF('3_캐릭터정보'!J47="","",'3_캐릭터정보'!J47)</f>
        <v/>
      </c>
      <c r="F56" s="57">
        <f t="shared" si="1"/>
        <v>0</v>
      </c>
      <c r="G56" s="74" t="str">
        <f>IF('3_캐릭터정보'!O47="","",'3_캐릭터정보'!O47)</f>
        <v/>
      </c>
      <c r="H56" s="75"/>
      <c r="I56" s="75"/>
      <c r="J56" s="75"/>
      <c r="K56" s="6" t="str">
        <f>""</f>
        <v/>
      </c>
    </row>
    <row r="57" spans="1:11" ht="14.25" customHeight="1">
      <c r="A57" s="10">
        <f>'3_캐릭터정보'!A48</f>
        <v>41</v>
      </c>
      <c r="B57" s="10" t="str">
        <f>'3_캐릭터정보'!B48</f>
        <v>N</v>
      </c>
      <c r="C57" s="10" t="str">
        <f>IF('3_캐릭터정보'!C48="","",'3_캐릭터정보'!C48)</f>
        <v/>
      </c>
      <c r="D57" s="10" t="str">
        <f>IF('3_캐릭터정보'!I48="","",'3_캐릭터정보'!I48)</f>
        <v/>
      </c>
      <c r="E57" s="56" t="str">
        <f>IF('3_캐릭터정보'!J48="","",'3_캐릭터정보'!J48)</f>
        <v/>
      </c>
      <c r="F57" s="57">
        <f t="shared" si="1"/>
        <v>0</v>
      </c>
      <c r="G57" s="74" t="str">
        <f>IF('3_캐릭터정보'!O48="","",'3_캐릭터정보'!O48)</f>
        <v/>
      </c>
      <c r="H57" s="75"/>
      <c r="I57" s="75"/>
      <c r="J57" s="75"/>
      <c r="K57" s="6" t="str">
        <f>""</f>
        <v/>
      </c>
    </row>
    <row r="58" spans="1:11" ht="14.25" customHeight="1">
      <c r="A58" s="10">
        <f>'3_캐릭터정보'!A49</f>
        <v>42</v>
      </c>
      <c r="B58" s="10" t="str">
        <f>'3_캐릭터정보'!B49</f>
        <v>N</v>
      </c>
      <c r="C58" s="10" t="str">
        <f>IF('3_캐릭터정보'!C49="","",'3_캐릭터정보'!C49)</f>
        <v/>
      </c>
      <c r="D58" s="10" t="str">
        <f>IF('3_캐릭터정보'!I49="","",'3_캐릭터정보'!I49)</f>
        <v/>
      </c>
      <c r="E58" s="56" t="str">
        <f>IF('3_캐릭터정보'!J49="","",'3_캐릭터정보'!J49)</f>
        <v/>
      </c>
      <c r="F58" s="57">
        <f t="shared" si="1"/>
        <v>0</v>
      </c>
      <c r="G58" s="74" t="str">
        <f>IF('3_캐릭터정보'!O49="","",'3_캐릭터정보'!O49)</f>
        <v/>
      </c>
      <c r="H58" s="75"/>
      <c r="I58" s="75"/>
      <c r="J58" s="75"/>
      <c r="K58" s="6" t="str">
        <f>""</f>
        <v/>
      </c>
    </row>
    <row r="59" spans="1:11" ht="14.25" customHeight="1">
      <c r="A59" s="10">
        <f>'3_캐릭터정보'!A50</f>
        <v>43</v>
      </c>
      <c r="B59" s="10" t="str">
        <f>'3_캐릭터정보'!B50</f>
        <v>N</v>
      </c>
      <c r="C59" s="10" t="str">
        <f>IF('3_캐릭터정보'!C50="","",'3_캐릭터정보'!C50)</f>
        <v/>
      </c>
      <c r="D59" s="10" t="str">
        <f>IF('3_캐릭터정보'!I50="","",'3_캐릭터정보'!I50)</f>
        <v/>
      </c>
      <c r="E59" s="56" t="str">
        <f>IF('3_캐릭터정보'!J50="","",'3_캐릭터정보'!J50)</f>
        <v/>
      </c>
      <c r="F59" s="57">
        <f t="shared" si="1"/>
        <v>0</v>
      </c>
      <c r="G59" s="74" t="str">
        <f>IF('3_캐릭터정보'!O50="","",'3_캐릭터정보'!O50)</f>
        <v/>
      </c>
      <c r="H59" s="75"/>
      <c r="I59" s="75"/>
      <c r="J59" s="75"/>
      <c r="K59" s="6" t="str">
        <f>""</f>
        <v/>
      </c>
    </row>
    <row r="60" spans="1:11" ht="14.25" customHeight="1">
      <c r="A60" s="10">
        <f>'3_캐릭터정보'!A51</f>
        <v>44</v>
      </c>
      <c r="B60" s="10" t="str">
        <f>'3_캐릭터정보'!B51</f>
        <v>N</v>
      </c>
      <c r="C60" s="10" t="str">
        <f>IF('3_캐릭터정보'!C51="","",'3_캐릭터정보'!C51)</f>
        <v/>
      </c>
      <c r="D60" s="10" t="str">
        <f>IF('3_캐릭터정보'!I51="","",'3_캐릭터정보'!I51)</f>
        <v/>
      </c>
      <c r="E60" s="56" t="str">
        <f>IF('3_캐릭터정보'!J51="","",'3_캐릭터정보'!J51)</f>
        <v/>
      </c>
      <c r="F60" s="57">
        <f t="shared" si="1"/>
        <v>0</v>
      </c>
      <c r="G60" s="74" t="str">
        <f>IF('3_캐릭터정보'!O51="","",'3_캐릭터정보'!O51)</f>
        <v/>
      </c>
      <c r="H60" s="75"/>
      <c r="I60" s="75"/>
      <c r="J60" s="75"/>
      <c r="K60" s="6" t="str">
        <f>""</f>
        <v/>
      </c>
    </row>
    <row r="61" spans="1:11" ht="14.25" customHeight="1">
      <c r="A61" s="10">
        <f>'3_캐릭터정보'!A52</f>
        <v>45</v>
      </c>
      <c r="B61" s="10" t="str">
        <f>'3_캐릭터정보'!B52</f>
        <v>N</v>
      </c>
      <c r="C61" s="10" t="str">
        <f>IF('3_캐릭터정보'!C52="","",'3_캐릭터정보'!C52)</f>
        <v/>
      </c>
      <c r="D61" s="10" t="str">
        <f>IF('3_캐릭터정보'!I52="","",'3_캐릭터정보'!I52)</f>
        <v/>
      </c>
      <c r="E61" s="56" t="str">
        <f>IF('3_캐릭터정보'!J52="","",'3_캐릭터정보'!J52)</f>
        <v/>
      </c>
      <c r="F61" s="57">
        <f t="shared" si="1"/>
        <v>0</v>
      </c>
      <c r="G61" s="74" t="str">
        <f>IF('3_캐릭터정보'!O52="","",'3_캐릭터정보'!O52)</f>
        <v/>
      </c>
      <c r="H61" s="75"/>
      <c r="I61" s="75"/>
      <c r="J61" s="75"/>
      <c r="K61" s="6" t="str">
        <f>""</f>
        <v/>
      </c>
    </row>
    <row r="62" spans="1:11" ht="14.25" customHeight="1">
      <c r="A62" s="10">
        <f>'3_캐릭터정보'!A53</f>
        <v>46</v>
      </c>
      <c r="B62" s="10" t="str">
        <f>'3_캐릭터정보'!B53</f>
        <v>N</v>
      </c>
      <c r="C62" s="10" t="str">
        <f>IF('3_캐릭터정보'!C53="","",'3_캐릭터정보'!C53)</f>
        <v/>
      </c>
      <c r="D62" s="10" t="str">
        <f>IF('3_캐릭터정보'!I53="","",'3_캐릭터정보'!I53)</f>
        <v/>
      </c>
      <c r="E62" s="56" t="str">
        <f>IF('3_캐릭터정보'!J53="","",'3_캐릭터정보'!J53)</f>
        <v/>
      </c>
      <c r="F62" s="57">
        <f t="shared" si="1"/>
        <v>0</v>
      </c>
      <c r="G62" s="74" t="str">
        <f>IF('3_캐릭터정보'!O53="","",'3_캐릭터정보'!O53)</f>
        <v/>
      </c>
      <c r="H62" s="75"/>
      <c r="I62" s="75"/>
      <c r="J62" s="75"/>
      <c r="K62" s="6" t="str">
        <f>""</f>
        <v/>
      </c>
    </row>
    <row r="63" spans="1:11" ht="14.25" customHeight="1">
      <c r="A63" s="10">
        <f>'3_캐릭터정보'!A54</f>
        <v>47</v>
      </c>
      <c r="B63" s="10" t="str">
        <f>'3_캐릭터정보'!B54</f>
        <v>N</v>
      </c>
      <c r="C63" s="10" t="str">
        <f>IF('3_캐릭터정보'!C54="","",'3_캐릭터정보'!C54)</f>
        <v/>
      </c>
      <c r="D63" s="10" t="str">
        <f>IF('3_캐릭터정보'!I54="","",'3_캐릭터정보'!I54)</f>
        <v/>
      </c>
      <c r="E63" s="56" t="str">
        <f>IF('3_캐릭터정보'!J54="","",'3_캐릭터정보'!J54)</f>
        <v/>
      </c>
      <c r="F63" s="57">
        <f t="shared" si="1"/>
        <v>0</v>
      </c>
      <c r="G63" s="74" t="str">
        <f>IF('3_캐릭터정보'!O54="","",'3_캐릭터정보'!O54)</f>
        <v/>
      </c>
      <c r="H63" s="75"/>
      <c r="I63" s="75"/>
      <c r="J63" s="75"/>
      <c r="K63" s="6" t="str">
        <f>""</f>
        <v/>
      </c>
    </row>
    <row r="64" spans="1:11" ht="14.25" customHeight="1">
      <c r="A64" s="10">
        <f>'3_캐릭터정보'!A55</f>
        <v>48</v>
      </c>
      <c r="B64" s="10" t="str">
        <f>'3_캐릭터정보'!B55</f>
        <v>N</v>
      </c>
      <c r="C64" s="10" t="str">
        <f>IF('3_캐릭터정보'!C55="","",'3_캐릭터정보'!C55)</f>
        <v/>
      </c>
      <c r="D64" s="10" t="str">
        <f>IF('3_캐릭터정보'!I55="","",'3_캐릭터정보'!I55)</f>
        <v/>
      </c>
      <c r="E64" s="56" t="str">
        <f>IF('3_캐릭터정보'!J55="","",'3_캐릭터정보'!J55)</f>
        <v/>
      </c>
      <c r="F64" s="57">
        <f t="shared" si="1"/>
        <v>0</v>
      </c>
      <c r="G64" s="74" t="str">
        <f>IF('3_캐릭터정보'!O55="","",'3_캐릭터정보'!O55)</f>
        <v/>
      </c>
      <c r="H64" s="75"/>
      <c r="I64" s="75"/>
      <c r="J64" s="75"/>
      <c r="K64" s="6" t="str">
        <f>""</f>
        <v/>
      </c>
    </row>
    <row r="65" spans="1:11" ht="14.25" customHeight="1">
      <c r="A65" s="10">
        <f>'3_캐릭터정보'!A56</f>
        <v>49</v>
      </c>
      <c r="B65" s="10" t="str">
        <f>'3_캐릭터정보'!B56</f>
        <v>N</v>
      </c>
      <c r="C65" s="10" t="str">
        <f>IF('3_캐릭터정보'!C56="","",'3_캐릭터정보'!C56)</f>
        <v/>
      </c>
      <c r="D65" s="10" t="str">
        <f>IF('3_캐릭터정보'!I56="","",'3_캐릭터정보'!I56)</f>
        <v/>
      </c>
      <c r="E65" s="56" t="str">
        <f>IF('3_캐릭터정보'!J56="","",'3_캐릭터정보'!J56)</f>
        <v/>
      </c>
      <c r="F65" s="57">
        <f t="shared" si="1"/>
        <v>0</v>
      </c>
      <c r="G65" s="74" t="str">
        <f>IF('3_캐릭터정보'!O56="","",'3_캐릭터정보'!O56)</f>
        <v/>
      </c>
      <c r="H65" s="75"/>
      <c r="I65" s="75"/>
      <c r="J65" s="75"/>
      <c r="K65" s="6" t="str">
        <f>""</f>
        <v/>
      </c>
    </row>
    <row r="66" spans="1:11" ht="14.25" customHeight="1">
      <c r="A66" s="10">
        <f>'3_캐릭터정보'!A57</f>
        <v>50</v>
      </c>
      <c r="B66" s="10" t="str">
        <f>'3_캐릭터정보'!B57</f>
        <v>N</v>
      </c>
      <c r="C66" s="10" t="str">
        <f>IF('3_캐릭터정보'!C57="","",'3_캐릭터정보'!C57)</f>
        <v/>
      </c>
      <c r="D66" s="10" t="str">
        <f>IF('3_캐릭터정보'!I57="","",'3_캐릭터정보'!I57)</f>
        <v/>
      </c>
      <c r="E66" s="56" t="str">
        <f>IF('3_캐릭터정보'!J57="","",'3_캐릭터정보'!J57)</f>
        <v/>
      </c>
      <c r="F66" s="57">
        <f t="shared" si="1"/>
        <v>0</v>
      </c>
      <c r="G66" s="74" t="str">
        <f>IF('3_캐릭터정보'!O57="","",'3_캐릭터정보'!O57)</f>
        <v/>
      </c>
      <c r="H66" s="75"/>
      <c r="I66" s="75"/>
      <c r="J66" s="75"/>
      <c r="K66" s="6" t="str">
        <f>""</f>
        <v/>
      </c>
    </row>
    <row r="67" spans="1:11" ht="14.25" hidden="1" customHeight="1">
      <c r="G67" s="80" t="str">
        <f>IF('3_캐릭터정보'!O58="","",'3_캐릭터정보'!O58)</f>
        <v/>
      </c>
      <c r="H67" s="75"/>
      <c r="I67" s="75"/>
      <c r="J67" s="75"/>
      <c r="K67" s="6" t="str">
        <f>""</f>
        <v/>
      </c>
    </row>
    <row r="68" spans="1:11" ht="14.25" hidden="1" customHeight="1">
      <c r="G68" s="59"/>
      <c r="J68" s="58" t="str">
        <f>""</f>
        <v/>
      </c>
      <c r="K68" s="6" t="str">
        <f>""</f>
        <v/>
      </c>
    </row>
    <row r="69" spans="1:11" ht="14.25" hidden="1" customHeight="1">
      <c r="G69" s="59"/>
      <c r="J69" s="58" t="str">
        <f>""</f>
        <v/>
      </c>
      <c r="K69" s="6" t="str">
        <f>""</f>
        <v/>
      </c>
    </row>
    <row r="70" spans="1:11" ht="14.25" hidden="1" customHeight="1">
      <c r="G70" s="59"/>
      <c r="J70" s="58" t="str">
        <f>""</f>
        <v/>
      </c>
      <c r="K70" s="6" t="str">
        <f>""</f>
        <v/>
      </c>
    </row>
    <row r="71" spans="1:11" ht="14.25" hidden="1" customHeight="1">
      <c r="G71" s="59"/>
      <c r="J71" s="58" t="str">
        <f>""</f>
        <v/>
      </c>
      <c r="K71" s="6" t="str">
        <f>""</f>
        <v/>
      </c>
    </row>
  </sheetData>
  <mergeCells count="64">
    <mergeCell ref="G24:J24"/>
    <mergeCell ref="G33:J33"/>
    <mergeCell ref="G58:J58"/>
    <mergeCell ref="G56:J56"/>
    <mergeCell ref="G43:J43"/>
    <mergeCell ref="G52:J52"/>
    <mergeCell ref="G27:J27"/>
    <mergeCell ref="G67:J67"/>
    <mergeCell ref="G36:J36"/>
    <mergeCell ref="G42:J42"/>
    <mergeCell ref="G61:J61"/>
    <mergeCell ref="G48:J48"/>
    <mergeCell ref="G39:J39"/>
    <mergeCell ref="G38:J38"/>
    <mergeCell ref="G57:J57"/>
    <mergeCell ref="G37:J37"/>
    <mergeCell ref="G66:J66"/>
    <mergeCell ref="G65:J65"/>
    <mergeCell ref="G45:J45"/>
    <mergeCell ref="G62:J62"/>
    <mergeCell ref="G53:J53"/>
    <mergeCell ref="G49:J49"/>
    <mergeCell ref="G59:J59"/>
    <mergeCell ref="A1:K1"/>
    <mergeCell ref="G32:J32"/>
    <mergeCell ref="G50:J50"/>
    <mergeCell ref="G44:J44"/>
    <mergeCell ref="G46:J46"/>
    <mergeCell ref="G40:J40"/>
    <mergeCell ref="G22:J22"/>
    <mergeCell ref="G31:J31"/>
    <mergeCell ref="A2:K2"/>
    <mergeCell ref="G23:J23"/>
    <mergeCell ref="G17:J17"/>
    <mergeCell ref="G19:J19"/>
    <mergeCell ref="G28:J28"/>
    <mergeCell ref="G18:J18"/>
    <mergeCell ref="G34:J34"/>
    <mergeCell ref="G26:J26"/>
    <mergeCell ref="G64:J64"/>
    <mergeCell ref="G55:J55"/>
    <mergeCell ref="G35:J35"/>
    <mergeCell ref="A15:K15"/>
    <mergeCell ref="G51:J51"/>
    <mergeCell ref="G20:J20"/>
    <mergeCell ref="G29:J29"/>
    <mergeCell ref="G47:J47"/>
    <mergeCell ref="G54:J54"/>
    <mergeCell ref="G16:J16"/>
    <mergeCell ref="G25:J25"/>
    <mergeCell ref="G63:J63"/>
    <mergeCell ref="G41:J41"/>
    <mergeCell ref="G60:J60"/>
    <mergeCell ref="G21:J21"/>
    <mergeCell ref="G30:J30"/>
    <mergeCell ref="B11:E13"/>
    <mergeCell ref="D8:F8"/>
    <mergeCell ref="D9:F9"/>
    <mergeCell ref="D10:F10"/>
    <mergeCell ref="D3:F3"/>
    <mergeCell ref="D4:F4"/>
    <mergeCell ref="D5:F5"/>
    <mergeCell ref="D6:F6"/>
    <mergeCell ref="D7:F7"/>
  </mergeCells>
  <phoneticPr fontId="2" type="noConversion"/>
  <conditionalFormatting sqref="A1:K2 A3:D10 G3:K10 A11:B11 F11:K13 A12:A13 A14:K15 A16:G50 K16:K67 A51:F66 G51:G67 G68:K71">
    <cfRule type="expression" dxfId="33" priority="7">
      <formula>A1="N"</formula>
    </cfRule>
  </conditionalFormatting>
  <conditionalFormatting sqref="A1:K2 A3:D10 G3:K10 A11:B11 F11:K13 A12:A13 A14:K74">
    <cfRule type="cellIs" dxfId="32" priority="8" operator="equal">
      <formula>"Y"</formula>
    </cfRule>
    <cfRule type="cellIs" dxfId="31" priority="9" operator="equal">
      <formula>"N"</formula>
    </cfRule>
  </conditionalFormatting>
  <conditionalFormatting sqref="A14:K15 A16:G50 K16:K67 A51:F66 G51:G67 F11:K13 G68:K71 A1:K2 A3:D10 G3:K10 A11:B11 A12:A13">
    <cfRule type="expression" dxfId="30" priority="6">
      <formula>A1="Y"</formula>
    </cfRule>
  </conditionalFormatting>
  <conditionalFormatting sqref="A14:W15 A16:G50 K16:W63 A51:F63 G51:G67">
    <cfRule type="expression" dxfId="29" priority="5">
      <formula>$B14="N"</formula>
    </cfRule>
  </conditionalFormatting>
  <conditionalFormatting sqref="B64:B66">
    <cfRule type="expression" dxfId="28" priority="1">
      <formula>$B64="N"</formula>
    </cfRule>
  </conditionalFormatting>
  <conditionalFormatting sqref="G68:K71">
    <cfRule type="expression" dxfId="27" priority="3">
      <formula>$B68="N"</formula>
    </cfRule>
  </conditionalFormatting>
  <conditionalFormatting sqref="K12">
    <cfRule type="cellIs" dxfId="26" priority="4" operator="equal">
      <formula>"Y"</formula>
    </cfRule>
  </conditionalFormatting>
  <conditionalFormatting sqref="K64:K67">
    <cfRule type="expression" dxfId="25" priority="2">
      <formula>$B64="N"</formula>
    </cfRule>
  </conditionalFormatting>
  <dataValidations count="2">
    <dataValidation type="list" sqref="B17:B66" xr:uid="{00000000-0002-0000-0100-000000000000}">
      <formula1>"Y,N"</formula1>
    </dataValidation>
    <dataValidation type="list" allowBlank="1" sqref="B17:B66" xr:uid="{00000000-0002-0000-0100-000001000000}">
      <formula1>"Y,N"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X67"/>
  <sheetViews>
    <sheetView workbookViewId="0">
      <selection activeCell="I16" sqref="I16"/>
    </sheetView>
  </sheetViews>
  <sheetFormatPr defaultColWidth="0" defaultRowHeight="15" zeroHeight="1"/>
  <cols>
    <col min="1" max="1" width="6" style="6" customWidth="1"/>
    <col min="2" max="2" width="6.625" style="6" customWidth="1"/>
    <col min="3" max="3" width="10.75" style="6" customWidth="1"/>
    <col min="4" max="4" width="6.5" style="6" customWidth="1"/>
    <col min="5" max="5" width="11.125" style="6" customWidth="1"/>
    <col min="6" max="6" width="12" style="6" customWidth="1"/>
    <col min="7" max="7" width="12.75" style="6" customWidth="1"/>
    <col min="8" max="8" width="16.125" style="6" customWidth="1"/>
    <col min="9" max="9" width="10.625" style="6" customWidth="1"/>
    <col min="10" max="10" width="14" style="6" customWidth="1"/>
    <col min="11" max="11" width="6.625" style="6" customWidth="1"/>
    <col min="12" max="12" width="7.625" style="6" customWidth="1"/>
    <col min="13" max="13" width="11.125" style="6" customWidth="1"/>
    <col min="14" max="14" width="9.625" style="6" customWidth="1"/>
    <col min="15" max="15" width="19.125" style="6" customWidth="1"/>
    <col min="16" max="16" width="32" style="6" customWidth="1"/>
    <col min="17" max="18" width="13" style="6" hidden="1" customWidth="1"/>
    <col min="19" max="19" width="14" style="6" hidden="1" customWidth="1"/>
    <col min="20" max="20" width="12" style="6" hidden="1" customWidth="1"/>
    <col min="21" max="21" width="28" style="6" hidden="1" customWidth="1"/>
    <col min="22" max="22" width="32" style="6" hidden="1" customWidth="1"/>
    <col min="23" max="23" width="9" style="6" hidden="1" customWidth="1"/>
    <col min="24" max="24" width="13" style="6" hidden="1" customWidth="1"/>
    <col min="25" max="25" width="9" style="6" hidden="1" customWidth="1"/>
    <col min="26" max="16384" width="9" style="6" hidden="1"/>
  </cols>
  <sheetData>
    <row r="1" spans="1:22" ht="27.95" customHeight="1">
      <c r="A1" s="84" t="s">
        <v>143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2"/>
    </row>
    <row r="2" spans="1:22" ht="26.25" customHeight="1">
      <c r="A2" s="103" t="s">
        <v>144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5"/>
    </row>
    <row r="3" spans="1:22" ht="12.75" hidden="1" customHeight="1"/>
    <row r="6" spans="1:22"/>
    <row r="7" spans="1:22" ht="24" customHeight="1">
      <c r="A7" s="11" t="s">
        <v>139</v>
      </c>
      <c r="B7" s="11" t="s">
        <v>140</v>
      </c>
      <c r="C7" s="11" t="s">
        <v>145</v>
      </c>
      <c r="D7" s="11" t="s">
        <v>146</v>
      </c>
      <c r="E7" s="11" t="s">
        <v>147</v>
      </c>
      <c r="F7" s="11" t="s">
        <v>148</v>
      </c>
      <c r="G7" s="11" t="s">
        <v>149</v>
      </c>
      <c r="H7" s="11" t="s">
        <v>150</v>
      </c>
      <c r="I7" s="11" t="s">
        <v>142</v>
      </c>
      <c r="J7" s="11" t="s">
        <v>105</v>
      </c>
      <c r="K7" s="11" t="s">
        <v>151</v>
      </c>
      <c r="L7" s="11" t="s">
        <v>152</v>
      </c>
      <c r="M7" s="11" t="s">
        <v>153</v>
      </c>
      <c r="N7" s="11" t="s">
        <v>154</v>
      </c>
      <c r="O7" s="81" t="s">
        <v>155</v>
      </c>
      <c r="P7" s="82"/>
      <c r="Q7" s="2"/>
      <c r="R7" s="2"/>
      <c r="S7" s="2"/>
      <c r="T7" s="2"/>
      <c r="U7" s="2"/>
      <c r="V7" s="2"/>
    </row>
    <row r="8" spans="1:22">
      <c r="A8" s="5">
        <v>1</v>
      </c>
      <c r="B8" s="3" t="s">
        <v>36</v>
      </c>
      <c r="C8" s="28" t="s">
        <v>156</v>
      </c>
      <c r="D8" s="4"/>
      <c r="E8" s="3"/>
      <c r="F8" s="4"/>
      <c r="G8" s="4"/>
      <c r="H8" s="28"/>
      <c r="I8" s="21" t="s">
        <v>28</v>
      </c>
      <c r="J8" s="21" t="s">
        <v>136</v>
      </c>
      <c r="K8" s="22">
        <v>52</v>
      </c>
      <c r="L8" s="22">
        <v>82</v>
      </c>
      <c r="M8" s="28"/>
      <c r="N8" s="3"/>
      <c r="O8" s="83"/>
      <c r="P8" s="82"/>
      <c r="Q8" s="45"/>
      <c r="R8" s="45"/>
      <c r="S8" s="45"/>
      <c r="T8" s="46"/>
      <c r="U8" s="47"/>
      <c r="V8" s="47"/>
    </row>
    <row r="9" spans="1:22">
      <c r="A9" s="5">
        <v>2</v>
      </c>
      <c r="B9" s="3" t="s">
        <v>37</v>
      </c>
      <c r="C9" s="28"/>
      <c r="D9" s="4"/>
      <c r="E9" s="3"/>
      <c r="F9" s="4"/>
      <c r="G9" s="4"/>
      <c r="H9" s="28"/>
      <c r="I9" s="21"/>
      <c r="J9" s="21"/>
      <c r="K9" s="22"/>
      <c r="L9" s="22"/>
      <c r="M9" s="28"/>
      <c r="N9" s="3"/>
      <c r="O9" s="83"/>
      <c r="P9" s="82"/>
      <c r="Q9" s="45"/>
      <c r="R9" s="45"/>
      <c r="S9" s="45"/>
      <c r="T9" s="46"/>
      <c r="U9" s="47"/>
      <c r="V9" s="47"/>
    </row>
    <row r="10" spans="1:22">
      <c r="A10" s="5">
        <v>3</v>
      </c>
      <c r="B10" s="3" t="s">
        <v>37</v>
      </c>
      <c r="C10" s="28"/>
      <c r="D10" s="4"/>
      <c r="E10" s="3"/>
      <c r="F10" s="4"/>
      <c r="G10" s="4"/>
      <c r="H10" s="28"/>
      <c r="I10" s="21"/>
      <c r="J10" s="21"/>
      <c r="K10" s="22"/>
      <c r="L10" s="22"/>
      <c r="M10" s="28"/>
      <c r="N10" s="3"/>
      <c r="O10" s="83"/>
      <c r="P10" s="82"/>
      <c r="Q10" s="45"/>
      <c r="R10" s="45"/>
      <c r="S10" s="45"/>
      <c r="T10" s="46"/>
      <c r="U10" s="47"/>
      <c r="V10" s="47"/>
    </row>
    <row r="11" spans="1:22">
      <c r="A11" s="5">
        <v>4</v>
      </c>
      <c r="B11" s="3" t="s">
        <v>37</v>
      </c>
      <c r="C11" s="28"/>
      <c r="D11" s="4"/>
      <c r="E11" s="3"/>
      <c r="F11" s="4"/>
      <c r="G11" s="4"/>
      <c r="H11" s="28"/>
      <c r="I11" s="21"/>
      <c r="J11" s="21"/>
      <c r="K11" s="22"/>
      <c r="L11" s="22"/>
      <c r="M11" s="28"/>
      <c r="N11" s="3"/>
      <c r="O11" s="83"/>
      <c r="P11" s="82"/>
      <c r="Q11" s="45"/>
      <c r="R11" s="45"/>
      <c r="S11" s="45"/>
      <c r="T11" s="46"/>
      <c r="U11" s="47"/>
      <c r="V11" s="47"/>
    </row>
    <row r="12" spans="1:22">
      <c r="A12" s="5">
        <v>5</v>
      </c>
      <c r="B12" s="3" t="s">
        <v>37</v>
      </c>
      <c r="C12" s="28"/>
      <c r="D12" s="4"/>
      <c r="E12" s="3"/>
      <c r="F12" s="4"/>
      <c r="G12" s="4"/>
      <c r="H12" s="28"/>
      <c r="I12" s="21"/>
      <c r="J12" s="21"/>
      <c r="K12" s="22"/>
      <c r="L12" s="22"/>
      <c r="M12" s="28"/>
      <c r="N12" s="3"/>
      <c r="O12" s="83"/>
      <c r="P12" s="82"/>
      <c r="Q12" s="45"/>
      <c r="R12" s="45"/>
      <c r="S12" s="45"/>
      <c r="T12" s="46"/>
      <c r="U12" s="47"/>
      <c r="V12" s="47"/>
    </row>
    <row r="13" spans="1:22">
      <c r="A13" s="5">
        <v>6</v>
      </c>
      <c r="B13" s="3" t="s">
        <v>37</v>
      </c>
      <c r="C13" s="28"/>
      <c r="D13" s="4"/>
      <c r="E13" s="3"/>
      <c r="F13" s="4"/>
      <c r="G13" s="4"/>
      <c r="H13" s="28"/>
      <c r="I13" s="21"/>
      <c r="J13" s="21"/>
      <c r="K13" s="22"/>
      <c r="L13" s="22"/>
      <c r="M13" s="28"/>
      <c r="N13" s="3"/>
      <c r="O13" s="83"/>
      <c r="P13" s="82"/>
      <c r="Q13" s="45"/>
      <c r="R13" s="45"/>
      <c r="S13" s="45"/>
      <c r="T13" s="46"/>
      <c r="U13" s="47"/>
      <c r="V13" s="47"/>
    </row>
    <row r="14" spans="1:22">
      <c r="A14" s="5">
        <v>7</v>
      </c>
      <c r="B14" s="3" t="s">
        <v>37</v>
      </c>
      <c r="C14" s="28"/>
      <c r="D14" s="4"/>
      <c r="E14" s="3"/>
      <c r="F14" s="4"/>
      <c r="G14" s="4"/>
      <c r="H14" s="28"/>
      <c r="I14" s="21"/>
      <c r="J14" s="21"/>
      <c r="K14" s="22"/>
      <c r="L14" s="22"/>
      <c r="M14" s="28"/>
      <c r="N14" s="3"/>
      <c r="O14" s="83"/>
      <c r="P14" s="82"/>
      <c r="Q14" s="45"/>
      <c r="R14" s="45"/>
      <c r="S14" s="45"/>
      <c r="T14" s="46"/>
      <c r="U14" s="47"/>
      <c r="V14" s="47"/>
    </row>
    <row r="15" spans="1:22">
      <c r="A15" s="5">
        <v>8</v>
      </c>
      <c r="B15" s="3" t="s">
        <v>37</v>
      </c>
      <c r="C15" s="28"/>
      <c r="D15" s="4"/>
      <c r="E15" s="3"/>
      <c r="F15" s="4"/>
      <c r="G15" s="4"/>
      <c r="H15" s="28"/>
      <c r="I15" s="21"/>
      <c r="J15" s="21"/>
      <c r="K15" s="22"/>
      <c r="L15" s="22"/>
      <c r="M15" s="28"/>
      <c r="N15" s="3"/>
      <c r="O15" s="83"/>
      <c r="P15" s="82"/>
      <c r="Q15" s="45"/>
      <c r="R15" s="45"/>
      <c r="S15" s="45"/>
      <c r="T15" s="46"/>
      <c r="U15" s="47"/>
      <c r="V15" s="47"/>
    </row>
    <row r="16" spans="1:22">
      <c r="A16" s="5">
        <v>9</v>
      </c>
      <c r="B16" s="3" t="s">
        <v>37</v>
      </c>
      <c r="C16" s="28"/>
      <c r="D16" s="4"/>
      <c r="E16" s="3"/>
      <c r="F16" s="4"/>
      <c r="G16" s="4"/>
      <c r="H16" s="28"/>
      <c r="I16" s="21"/>
      <c r="J16" s="21"/>
      <c r="K16" s="22"/>
      <c r="L16" s="22"/>
      <c r="M16" s="28"/>
      <c r="N16" s="3"/>
      <c r="O16" s="83"/>
      <c r="P16" s="82"/>
      <c r="Q16" s="45"/>
      <c r="R16" s="45"/>
      <c r="S16" s="45"/>
      <c r="T16" s="46"/>
      <c r="U16" s="47"/>
      <c r="V16" s="47"/>
    </row>
    <row r="17" spans="1:22">
      <c r="A17" s="5">
        <v>10</v>
      </c>
      <c r="B17" s="3" t="s">
        <v>37</v>
      </c>
      <c r="C17" s="28"/>
      <c r="D17" s="4"/>
      <c r="E17" s="3"/>
      <c r="F17" s="4"/>
      <c r="G17" s="4"/>
      <c r="H17" s="28"/>
      <c r="I17" s="21"/>
      <c r="J17" s="21"/>
      <c r="K17" s="22"/>
      <c r="L17" s="22"/>
      <c r="M17" s="28"/>
      <c r="N17" s="3"/>
      <c r="O17" s="83"/>
      <c r="P17" s="82"/>
      <c r="Q17" s="45"/>
      <c r="R17" s="45"/>
      <c r="S17" s="45"/>
      <c r="T17" s="46"/>
      <c r="U17" s="47"/>
      <c r="V17" s="47"/>
    </row>
    <row r="18" spans="1:22">
      <c r="A18" s="5">
        <v>11</v>
      </c>
      <c r="B18" s="3" t="s">
        <v>37</v>
      </c>
      <c r="C18" s="28"/>
      <c r="D18" s="4"/>
      <c r="E18" s="3"/>
      <c r="F18" s="4"/>
      <c r="G18" s="4"/>
      <c r="H18" s="28"/>
      <c r="I18" s="21"/>
      <c r="J18" s="21"/>
      <c r="K18" s="22"/>
      <c r="L18" s="22"/>
      <c r="M18" s="28"/>
      <c r="N18" s="3"/>
      <c r="O18" s="83"/>
      <c r="P18" s="82"/>
      <c r="Q18" s="45"/>
      <c r="R18" s="45"/>
      <c r="S18" s="45"/>
      <c r="T18" s="46"/>
      <c r="U18" s="47"/>
      <c r="V18" s="47"/>
    </row>
    <row r="19" spans="1:22">
      <c r="A19" s="5">
        <v>12</v>
      </c>
      <c r="B19" s="3" t="s">
        <v>37</v>
      </c>
      <c r="C19" s="28"/>
      <c r="D19" s="4"/>
      <c r="E19" s="3"/>
      <c r="F19" s="4"/>
      <c r="G19" s="4"/>
      <c r="H19" s="28"/>
      <c r="I19" s="21"/>
      <c r="J19" s="21"/>
      <c r="K19" s="22"/>
      <c r="L19" s="22"/>
      <c r="M19" s="28"/>
      <c r="N19" s="3"/>
      <c r="O19" s="83"/>
      <c r="P19" s="82"/>
      <c r="Q19" s="45"/>
      <c r="R19" s="45"/>
      <c r="S19" s="45"/>
      <c r="T19" s="46"/>
      <c r="U19" s="47"/>
      <c r="V19" s="47"/>
    </row>
    <row r="20" spans="1:22">
      <c r="A20" s="5">
        <v>13</v>
      </c>
      <c r="B20" s="3" t="s">
        <v>37</v>
      </c>
      <c r="C20" s="28"/>
      <c r="D20" s="4"/>
      <c r="E20" s="3"/>
      <c r="F20" s="4"/>
      <c r="G20" s="4"/>
      <c r="H20" s="28"/>
      <c r="I20" s="21"/>
      <c r="J20" s="21"/>
      <c r="K20" s="22"/>
      <c r="L20" s="22"/>
      <c r="M20" s="28"/>
      <c r="N20" s="3"/>
      <c r="O20" s="83"/>
      <c r="P20" s="82"/>
      <c r="Q20" s="45"/>
      <c r="R20" s="45"/>
      <c r="S20" s="45"/>
      <c r="T20" s="46"/>
      <c r="U20" s="47"/>
      <c r="V20" s="47"/>
    </row>
    <row r="21" spans="1:22">
      <c r="A21" s="5">
        <v>14</v>
      </c>
      <c r="B21" s="3" t="s">
        <v>37</v>
      </c>
      <c r="C21" s="28"/>
      <c r="D21" s="4"/>
      <c r="E21" s="3"/>
      <c r="F21" s="4"/>
      <c r="G21" s="4"/>
      <c r="H21" s="28"/>
      <c r="I21" s="21"/>
      <c r="J21" s="21"/>
      <c r="K21" s="22"/>
      <c r="L21" s="22"/>
      <c r="M21" s="28"/>
      <c r="N21" s="3"/>
      <c r="O21" s="83"/>
      <c r="P21" s="82"/>
      <c r="Q21" s="45"/>
      <c r="R21" s="45"/>
      <c r="S21" s="45"/>
      <c r="T21" s="46"/>
      <c r="U21" s="47"/>
      <c r="V21" s="47"/>
    </row>
    <row r="22" spans="1:22">
      <c r="A22" s="5">
        <v>15</v>
      </c>
      <c r="B22" s="3" t="s">
        <v>37</v>
      </c>
      <c r="C22" s="28"/>
      <c r="D22" s="4"/>
      <c r="E22" s="3"/>
      <c r="F22" s="4"/>
      <c r="G22" s="4"/>
      <c r="H22" s="28"/>
      <c r="I22" s="21"/>
      <c r="J22" s="21"/>
      <c r="K22" s="22"/>
      <c r="L22" s="22"/>
      <c r="M22" s="28"/>
      <c r="N22" s="3"/>
      <c r="O22" s="83"/>
      <c r="P22" s="82"/>
      <c r="Q22" s="45"/>
      <c r="R22" s="45"/>
      <c r="S22" s="45"/>
      <c r="T22" s="46"/>
      <c r="U22" s="47"/>
      <c r="V22" s="47"/>
    </row>
    <row r="23" spans="1:22">
      <c r="A23" s="5">
        <v>16</v>
      </c>
      <c r="B23" s="3" t="s">
        <v>37</v>
      </c>
      <c r="C23" s="28"/>
      <c r="D23" s="4"/>
      <c r="E23" s="3"/>
      <c r="F23" s="4"/>
      <c r="G23" s="4"/>
      <c r="H23" s="28"/>
      <c r="I23" s="21"/>
      <c r="J23" s="21"/>
      <c r="K23" s="22"/>
      <c r="L23" s="22"/>
      <c r="M23" s="28"/>
      <c r="N23" s="3"/>
      <c r="O23" s="83"/>
      <c r="P23" s="82"/>
      <c r="Q23" s="45"/>
      <c r="R23" s="45"/>
      <c r="S23" s="45"/>
      <c r="T23" s="46"/>
      <c r="U23" s="47"/>
      <c r="V23" s="47"/>
    </row>
    <row r="24" spans="1:22">
      <c r="A24" s="5">
        <v>17</v>
      </c>
      <c r="B24" s="3" t="s">
        <v>37</v>
      </c>
      <c r="C24" s="28"/>
      <c r="D24" s="4"/>
      <c r="E24" s="3"/>
      <c r="F24" s="4"/>
      <c r="G24" s="4"/>
      <c r="H24" s="28"/>
      <c r="I24" s="21"/>
      <c r="J24" s="21"/>
      <c r="K24" s="22"/>
      <c r="L24" s="22"/>
      <c r="M24" s="28"/>
      <c r="N24" s="3"/>
      <c r="O24" s="83"/>
      <c r="P24" s="82"/>
      <c r="Q24" s="45"/>
      <c r="R24" s="45"/>
      <c r="S24" s="45"/>
      <c r="T24" s="46"/>
      <c r="U24" s="47"/>
      <c r="V24" s="47"/>
    </row>
    <row r="25" spans="1:22">
      <c r="A25" s="5">
        <v>18</v>
      </c>
      <c r="B25" s="3" t="s">
        <v>37</v>
      </c>
      <c r="C25" s="28"/>
      <c r="D25" s="4"/>
      <c r="E25" s="3"/>
      <c r="F25" s="4"/>
      <c r="G25" s="4"/>
      <c r="H25" s="28"/>
      <c r="I25" s="21"/>
      <c r="J25" s="21"/>
      <c r="K25" s="22"/>
      <c r="L25" s="22"/>
      <c r="M25" s="28"/>
      <c r="N25" s="3"/>
      <c r="O25" s="83"/>
      <c r="P25" s="82"/>
      <c r="Q25" s="45"/>
      <c r="R25" s="45"/>
      <c r="S25" s="45"/>
      <c r="T25" s="46"/>
      <c r="U25" s="47"/>
      <c r="V25" s="47"/>
    </row>
    <row r="26" spans="1:22">
      <c r="A26" s="5">
        <v>19</v>
      </c>
      <c r="B26" s="3" t="s">
        <v>37</v>
      </c>
      <c r="C26" s="28"/>
      <c r="D26" s="4"/>
      <c r="E26" s="3"/>
      <c r="F26" s="4"/>
      <c r="G26" s="4"/>
      <c r="H26" s="28"/>
      <c r="I26" s="21"/>
      <c r="J26" s="21"/>
      <c r="K26" s="22"/>
      <c r="L26" s="22"/>
      <c r="M26" s="28"/>
      <c r="N26" s="3"/>
      <c r="O26" s="83"/>
      <c r="P26" s="82"/>
      <c r="Q26" s="45"/>
      <c r="R26" s="45"/>
      <c r="S26" s="45"/>
      <c r="T26" s="46"/>
      <c r="U26" s="47"/>
      <c r="V26" s="47"/>
    </row>
    <row r="27" spans="1:22">
      <c r="A27" s="5">
        <v>20</v>
      </c>
      <c r="B27" s="3" t="s">
        <v>37</v>
      </c>
      <c r="C27" s="28"/>
      <c r="D27" s="4"/>
      <c r="E27" s="3"/>
      <c r="F27" s="4"/>
      <c r="G27" s="4"/>
      <c r="H27" s="28"/>
      <c r="I27" s="21"/>
      <c r="J27" s="21"/>
      <c r="K27" s="22"/>
      <c r="L27" s="22"/>
      <c r="M27" s="28"/>
      <c r="N27" s="3"/>
      <c r="O27" s="83"/>
      <c r="P27" s="82"/>
      <c r="Q27" s="45"/>
      <c r="R27" s="45"/>
      <c r="S27" s="45"/>
      <c r="T27" s="46"/>
      <c r="U27" s="47"/>
      <c r="V27" s="47"/>
    </row>
    <row r="28" spans="1:22">
      <c r="A28" s="5">
        <v>21</v>
      </c>
      <c r="B28" s="3" t="s">
        <v>37</v>
      </c>
      <c r="C28" s="28"/>
      <c r="D28" s="4"/>
      <c r="E28" s="3"/>
      <c r="F28" s="4"/>
      <c r="G28" s="4"/>
      <c r="H28" s="28"/>
      <c r="I28" s="21"/>
      <c r="J28" s="21"/>
      <c r="K28" s="22"/>
      <c r="L28" s="22"/>
      <c r="M28" s="28"/>
      <c r="N28" s="3"/>
      <c r="O28" s="83"/>
      <c r="P28" s="82"/>
      <c r="Q28" s="45"/>
      <c r="R28" s="45"/>
      <c r="S28" s="45"/>
      <c r="T28" s="46"/>
      <c r="U28" s="47"/>
      <c r="V28" s="47"/>
    </row>
    <row r="29" spans="1:22">
      <c r="A29" s="5">
        <v>22</v>
      </c>
      <c r="B29" s="3" t="s">
        <v>37</v>
      </c>
      <c r="C29" s="28"/>
      <c r="D29" s="4"/>
      <c r="E29" s="3"/>
      <c r="F29" s="4"/>
      <c r="G29" s="4"/>
      <c r="H29" s="28"/>
      <c r="I29" s="21"/>
      <c r="J29" s="21"/>
      <c r="K29" s="22"/>
      <c r="L29" s="22"/>
      <c r="M29" s="28"/>
      <c r="N29" s="3"/>
      <c r="O29" s="83"/>
      <c r="P29" s="82"/>
      <c r="Q29" s="45"/>
      <c r="R29" s="45"/>
      <c r="S29" s="45"/>
      <c r="T29" s="46"/>
      <c r="U29" s="47"/>
      <c r="V29" s="47"/>
    </row>
    <row r="30" spans="1:22">
      <c r="A30" s="5">
        <v>23</v>
      </c>
      <c r="B30" s="3" t="s">
        <v>37</v>
      </c>
      <c r="C30" s="28"/>
      <c r="D30" s="4"/>
      <c r="E30" s="3"/>
      <c r="F30" s="4"/>
      <c r="G30" s="4"/>
      <c r="H30" s="28"/>
      <c r="I30" s="21"/>
      <c r="J30" s="21"/>
      <c r="K30" s="22"/>
      <c r="L30" s="22"/>
      <c r="M30" s="28"/>
      <c r="N30" s="3"/>
      <c r="O30" s="83"/>
      <c r="P30" s="82"/>
      <c r="Q30" s="45"/>
      <c r="R30" s="45"/>
      <c r="S30" s="45"/>
      <c r="T30" s="46"/>
      <c r="U30" s="47"/>
      <c r="V30" s="47"/>
    </row>
    <row r="31" spans="1:22">
      <c r="A31" s="5">
        <v>24</v>
      </c>
      <c r="B31" s="3" t="s">
        <v>37</v>
      </c>
      <c r="C31" s="28"/>
      <c r="D31" s="4"/>
      <c r="E31" s="3"/>
      <c r="F31" s="4"/>
      <c r="G31" s="4"/>
      <c r="H31" s="28"/>
      <c r="I31" s="21"/>
      <c r="J31" s="21"/>
      <c r="K31" s="22"/>
      <c r="L31" s="22"/>
      <c r="M31" s="28"/>
      <c r="N31" s="3"/>
      <c r="O31" s="83"/>
      <c r="P31" s="82"/>
      <c r="Q31" s="45"/>
      <c r="R31" s="45"/>
      <c r="S31" s="45"/>
      <c r="T31" s="46"/>
      <c r="U31" s="47"/>
      <c r="V31" s="47"/>
    </row>
    <row r="32" spans="1:22">
      <c r="A32" s="5">
        <v>25</v>
      </c>
      <c r="B32" s="3" t="s">
        <v>37</v>
      </c>
      <c r="C32" s="28"/>
      <c r="D32" s="4"/>
      <c r="E32" s="3"/>
      <c r="F32" s="4"/>
      <c r="G32" s="4"/>
      <c r="H32" s="28"/>
      <c r="I32" s="21"/>
      <c r="J32" s="21"/>
      <c r="K32" s="22"/>
      <c r="L32" s="22"/>
      <c r="M32" s="28"/>
      <c r="N32" s="3"/>
      <c r="O32" s="83"/>
      <c r="P32" s="82"/>
      <c r="Q32" s="45"/>
      <c r="R32" s="45"/>
      <c r="S32" s="45"/>
      <c r="T32" s="46"/>
      <c r="U32" s="47"/>
      <c r="V32" s="47"/>
    </row>
    <row r="33" spans="1:22">
      <c r="A33" s="5">
        <v>26</v>
      </c>
      <c r="B33" s="3" t="s">
        <v>37</v>
      </c>
      <c r="C33" s="28"/>
      <c r="D33" s="4"/>
      <c r="E33" s="3"/>
      <c r="F33" s="4"/>
      <c r="G33" s="4"/>
      <c r="H33" s="28"/>
      <c r="I33" s="21"/>
      <c r="J33" s="21"/>
      <c r="K33" s="22"/>
      <c r="L33" s="22"/>
      <c r="M33" s="28"/>
      <c r="N33" s="3"/>
      <c r="O33" s="83"/>
      <c r="P33" s="82"/>
      <c r="Q33" s="45"/>
      <c r="R33" s="45"/>
      <c r="S33" s="45"/>
      <c r="T33" s="46"/>
      <c r="U33" s="47"/>
      <c r="V33" s="47"/>
    </row>
    <row r="34" spans="1:22">
      <c r="A34" s="5">
        <v>27</v>
      </c>
      <c r="B34" s="3" t="s">
        <v>37</v>
      </c>
      <c r="C34" s="28"/>
      <c r="D34" s="4"/>
      <c r="E34" s="3"/>
      <c r="F34" s="4"/>
      <c r="G34" s="4"/>
      <c r="H34" s="28"/>
      <c r="I34" s="21"/>
      <c r="J34" s="21"/>
      <c r="K34" s="22"/>
      <c r="L34" s="22"/>
      <c r="M34" s="28"/>
      <c r="N34" s="3"/>
      <c r="O34" s="83"/>
      <c r="P34" s="82"/>
      <c r="Q34" s="45"/>
      <c r="R34" s="45"/>
      <c r="S34" s="45"/>
      <c r="T34" s="46"/>
      <c r="U34" s="47"/>
      <c r="V34" s="47"/>
    </row>
    <row r="35" spans="1:22">
      <c r="A35" s="5">
        <v>28</v>
      </c>
      <c r="B35" s="3" t="s">
        <v>37</v>
      </c>
      <c r="C35" s="28"/>
      <c r="D35" s="4"/>
      <c r="E35" s="3"/>
      <c r="F35" s="4"/>
      <c r="G35" s="4"/>
      <c r="H35" s="28"/>
      <c r="I35" s="21"/>
      <c r="J35" s="21"/>
      <c r="K35" s="22"/>
      <c r="L35" s="22"/>
      <c r="M35" s="28"/>
      <c r="N35" s="3"/>
      <c r="O35" s="83"/>
      <c r="P35" s="82"/>
      <c r="Q35" s="45"/>
      <c r="R35" s="45"/>
      <c r="S35" s="45"/>
      <c r="T35" s="46"/>
      <c r="U35" s="47"/>
      <c r="V35" s="47"/>
    </row>
    <row r="36" spans="1:22">
      <c r="A36" s="5">
        <v>29</v>
      </c>
      <c r="B36" s="3" t="s">
        <v>37</v>
      </c>
      <c r="C36" s="28"/>
      <c r="D36" s="4"/>
      <c r="E36" s="3"/>
      <c r="F36" s="4"/>
      <c r="G36" s="4"/>
      <c r="H36" s="28"/>
      <c r="I36" s="21"/>
      <c r="J36" s="21"/>
      <c r="K36" s="22"/>
      <c r="L36" s="22"/>
      <c r="M36" s="28"/>
      <c r="N36" s="3"/>
      <c r="O36" s="83"/>
      <c r="P36" s="82"/>
      <c r="Q36" s="45"/>
      <c r="R36" s="45"/>
      <c r="S36" s="45"/>
      <c r="T36" s="46"/>
      <c r="U36" s="47"/>
      <c r="V36" s="47"/>
    </row>
    <row r="37" spans="1:22">
      <c r="A37" s="5">
        <v>30</v>
      </c>
      <c r="B37" s="3" t="s">
        <v>37</v>
      </c>
      <c r="C37" s="28"/>
      <c r="D37" s="4"/>
      <c r="E37" s="3"/>
      <c r="F37" s="4"/>
      <c r="G37" s="4"/>
      <c r="H37" s="28"/>
      <c r="I37" s="21"/>
      <c r="J37" s="21"/>
      <c r="K37" s="22"/>
      <c r="L37" s="22"/>
      <c r="M37" s="28"/>
      <c r="N37" s="3"/>
      <c r="O37" s="83"/>
      <c r="P37" s="82"/>
      <c r="Q37" s="45"/>
      <c r="R37" s="45"/>
      <c r="S37" s="45"/>
      <c r="T37" s="46"/>
      <c r="U37" s="47"/>
      <c r="V37" s="47"/>
    </row>
    <row r="38" spans="1:22">
      <c r="A38" s="5">
        <v>31</v>
      </c>
      <c r="B38" s="3" t="s">
        <v>37</v>
      </c>
      <c r="C38" s="28"/>
      <c r="D38" s="4"/>
      <c r="E38" s="3"/>
      <c r="F38" s="4"/>
      <c r="G38" s="4"/>
      <c r="H38" s="28"/>
      <c r="I38" s="21"/>
      <c r="J38" s="21"/>
      <c r="K38" s="22"/>
      <c r="L38" s="22"/>
      <c r="M38" s="28"/>
      <c r="N38" s="3"/>
      <c r="O38" s="83"/>
      <c r="P38" s="82"/>
      <c r="Q38" s="45"/>
      <c r="R38" s="45"/>
      <c r="S38" s="45"/>
      <c r="T38" s="46"/>
      <c r="U38" s="47"/>
      <c r="V38" s="47"/>
    </row>
    <row r="39" spans="1:22">
      <c r="A39" s="5">
        <v>32</v>
      </c>
      <c r="B39" s="3" t="s">
        <v>37</v>
      </c>
      <c r="C39" s="28"/>
      <c r="D39" s="4"/>
      <c r="E39" s="3"/>
      <c r="F39" s="4"/>
      <c r="G39" s="4"/>
      <c r="H39" s="28"/>
      <c r="I39" s="21"/>
      <c r="J39" s="21"/>
      <c r="K39" s="22"/>
      <c r="L39" s="22"/>
      <c r="M39" s="28"/>
      <c r="N39" s="3"/>
      <c r="O39" s="83"/>
      <c r="P39" s="82"/>
      <c r="Q39" s="45"/>
      <c r="R39" s="45"/>
      <c r="S39" s="45"/>
      <c r="T39" s="46"/>
      <c r="U39" s="47"/>
      <c r="V39" s="47"/>
    </row>
    <row r="40" spans="1:22">
      <c r="A40" s="5">
        <v>33</v>
      </c>
      <c r="B40" s="3" t="s">
        <v>37</v>
      </c>
      <c r="C40" s="28"/>
      <c r="D40" s="4"/>
      <c r="E40" s="3"/>
      <c r="F40" s="4"/>
      <c r="G40" s="4"/>
      <c r="H40" s="28"/>
      <c r="I40" s="21"/>
      <c r="J40" s="21"/>
      <c r="K40" s="22"/>
      <c r="L40" s="22"/>
      <c r="M40" s="28"/>
      <c r="N40" s="3"/>
      <c r="O40" s="83"/>
      <c r="P40" s="82"/>
      <c r="Q40" s="45"/>
      <c r="R40" s="45"/>
      <c r="S40" s="45"/>
      <c r="T40" s="46"/>
      <c r="U40" s="47"/>
      <c r="V40" s="47"/>
    </row>
    <row r="41" spans="1:22">
      <c r="A41" s="5">
        <v>34</v>
      </c>
      <c r="B41" s="3" t="s">
        <v>37</v>
      </c>
      <c r="C41" s="28"/>
      <c r="D41" s="4"/>
      <c r="E41" s="3"/>
      <c r="F41" s="4"/>
      <c r="G41" s="4"/>
      <c r="H41" s="28"/>
      <c r="I41" s="21"/>
      <c r="J41" s="21"/>
      <c r="K41" s="22"/>
      <c r="L41" s="22"/>
      <c r="M41" s="28"/>
      <c r="N41" s="3"/>
      <c r="O41" s="83"/>
      <c r="P41" s="82"/>
      <c r="Q41" s="45"/>
      <c r="R41" s="45"/>
      <c r="S41" s="45"/>
      <c r="T41" s="46"/>
      <c r="U41" s="47"/>
      <c r="V41" s="47"/>
    </row>
    <row r="42" spans="1:22">
      <c r="A42" s="5">
        <v>35</v>
      </c>
      <c r="B42" s="3" t="s">
        <v>37</v>
      </c>
      <c r="C42" s="28"/>
      <c r="D42" s="4"/>
      <c r="E42" s="3"/>
      <c r="F42" s="4"/>
      <c r="G42" s="4"/>
      <c r="H42" s="28"/>
      <c r="I42" s="21"/>
      <c r="J42" s="21"/>
      <c r="K42" s="22"/>
      <c r="L42" s="22"/>
      <c r="M42" s="28"/>
      <c r="N42" s="3"/>
      <c r="O42" s="83"/>
      <c r="P42" s="82"/>
      <c r="Q42" s="45"/>
      <c r="R42" s="45"/>
      <c r="S42" s="45"/>
      <c r="T42" s="46"/>
      <c r="U42" s="47"/>
      <c r="V42" s="47"/>
    </row>
    <row r="43" spans="1:22">
      <c r="A43" s="5">
        <v>36</v>
      </c>
      <c r="B43" s="3" t="s">
        <v>37</v>
      </c>
      <c r="C43" s="28"/>
      <c r="D43" s="4"/>
      <c r="E43" s="3"/>
      <c r="F43" s="4"/>
      <c r="G43" s="4"/>
      <c r="H43" s="28"/>
      <c r="I43" s="21"/>
      <c r="J43" s="21"/>
      <c r="K43" s="22"/>
      <c r="L43" s="22"/>
      <c r="M43" s="28"/>
      <c r="N43" s="3"/>
      <c r="O43" s="83"/>
      <c r="P43" s="82"/>
      <c r="Q43" s="45"/>
      <c r="R43" s="45"/>
      <c r="S43" s="45"/>
      <c r="T43" s="46"/>
      <c r="U43" s="47"/>
      <c r="V43" s="47"/>
    </row>
    <row r="44" spans="1:22">
      <c r="A44" s="5">
        <v>37</v>
      </c>
      <c r="B44" s="3" t="s">
        <v>37</v>
      </c>
      <c r="C44" s="28"/>
      <c r="D44" s="4"/>
      <c r="E44" s="3"/>
      <c r="F44" s="4"/>
      <c r="G44" s="4"/>
      <c r="H44" s="28"/>
      <c r="I44" s="21"/>
      <c r="J44" s="21"/>
      <c r="K44" s="22"/>
      <c r="L44" s="22"/>
      <c r="M44" s="28"/>
      <c r="N44" s="3"/>
      <c r="O44" s="83"/>
      <c r="P44" s="82"/>
      <c r="Q44" s="45"/>
      <c r="R44" s="45"/>
      <c r="S44" s="45"/>
      <c r="T44" s="46"/>
      <c r="U44" s="47"/>
      <c r="V44" s="47"/>
    </row>
    <row r="45" spans="1:22">
      <c r="A45" s="5">
        <v>38</v>
      </c>
      <c r="B45" s="3" t="s">
        <v>37</v>
      </c>
      <c r="C45" s="28"/>
      <c r="D45" s="4"/>
      <c r="E45" s="3"/>
      <c r="F45" s="4"/>
      <c r="G45" s="4"/>
      <c r="H45" s="28"/>
      <c r="I45" s="21"/>
      <c r="J45" s="21"/>
      <c r="K45" s="22"/>
      <c r="L45" s="22"/>
      <c r="M45" s="28"/>
      <c r="N45" s="3"/>
      <c r="O45" s="83"/>
      <c r="P45" s="82"/>
      <c r="Q45" s="45"/>
      <c r="R45" s="45"/>
      <c r="S45" s="45"/>
      <c r="T45" s="46"/>
      <c r="U45" s="47"/>
      <c r="V45" s="47"/>
    </row>
    <row r="46" spans="1:22">
      <c r="A46" s="5">
        <v>39</v>
      </c>
      <c r="B46" s="3" t="s">
        <v>37</v>
      </c>
      <c r="C46" s="28"/>
      <c r="D46" s="4"/>
      <c r="E46" s="3"/>
      <c r="F46" s="4"/>
      <c r="G46" s="4"/>
      <c r="H46" s="28"/>
      <c r="I46" s="21"/>
      <c r="J46" s="21"/>
      <c r="K46" s="22"/>
      <c r="L46" s="22"/>
      <c r="M46" s="28"/>
      <c r="N46" s="3"/>
      <c r="O46" s="83"/>
      <c r="P46" s="82"/>
      <c r="Q46" s="45"/>
      <c r="R46" s="45"/>
      <c r="S46" s="45"/>
      <c r="T46" s="46"/>
      <c r="U46" s="47"/>
      <c r="V46" s="47"/>
    </row>
    <row r="47" spans="1:22">
      <c r="A47" s="5">
        <v>40</v>
      </c>
      <c r="B47" s="3" t="s">
        <v>37</v>
      </c>
      <c r="C47" s="28"/>
      <c r="D47" s="4"/>
      <c r="E47" s="3"/>
      <c r="F47" s="4"/>
      <c r="G47" s="4"/>
      <c r="H47" s="28"/>
      <c r="I47" s="21"/>
      <c r="J47" s="21"/>
      <c r="K47" s="22"/>
      <c r="L47" s="22"/>
      <c r="M47" s="28"/>
      <c r="N47" s="3"/>
      <c r="O47" s="83"/>
      <c r="P47" s="82"/>
      <c r="Q47" s="45"/>
      <c r="R47" s="45"/>
      <c r="S47" s="45"/>
      <c r="T47" s="46"/>
      <c r="U47" s="47"/>
      <c r="V47" s="47"/>
    </row>
    <row r="48" spans="1:22">
      <c r="A48" s="5">
        <v>41</v>
      </c>
      <c r="B48" s="3" t="s">
        <v>37</v>
      </c>
      <c r="C48" s="28"/>
      <c r="D48" s="4"/>
      <c r="E48" s="3"/>
      <c r="F48" s="4"/>
      <c r="G48" s="4"/>
      <c r="H48" s="28"/>
      <c r="I48" s="21"/>
      <c r="J48" s="21"/>
      <c r="K48" s="22"/>
      <c r="L48" s="22"/>
      <c r="M48" s="28"/>
      <c r="N48" s="3"/>
      <c r="O48" s="83"/>
      <c r="P48" s="82"/>
      <c r="Q48" s="45"/>
      <c r="R48" s="45"/>
      <c r="S48" s="45"/>
      <c r="T48" s="46"/>
      <c r="U48" s="47"/>
      <c r="V48" s="47"/>
    </row>
    <row r="49" spans="1:22">
      <c r="A49" s="5">
        <v>42</v>
      </c>
      <c r="B49" s="3" t="s">
        <v>37</v>
      </c>
      <c r="C49" s="28"/>
      <c r="D49" s="4"/>
      <c r="E49" s="3"/>
      <c r="F49" s="4"/>
      <c r="G49" s="4"/>
      <c r="H49" s="28"/>
      <c r="I49" s="21"/>
      <c r="J49" s="21"/>
      <c r="K49" s="22"/>
      <c r="L49" s="22"/>
      <c r="M49" s="28"/>
      <c r="N49" s="3"/>
      <c r="O49" s="83"/>
      <c r="P49" s="82"/>
      <c r="Q49" s="45"/>
      <c r="R49" s="45"/>
      <c r="S49" s="45"/>
      <c r="T49" s="46"/>
      <c r="U49" s="47"/>
      <c r="V49" s="47"/>
    </row>
    <row r="50" spans="1:22">
      <c r="A50" s="5">
        <v>43</v>
      </c>
      <c r="B50" s="3" t="s">
        <v>37</v>
      </c>
      <c r="C50" s="28"/>
      <c r="D50" s="4"/>
      <c r="E50" s="3"/>
      <c r="F50" s="4"/>
      <c r="G50" s="4"/>
      <c r="H50" s="28"/>
      <c r="I50" s="21"/>
      <c r="J50" s="21"/>
      <c r="K50" s="22"/>
      <c r="L50" s="22"/>
      <c r="M50" s="28"/>
      <c r="N50" s="3"/>
      <c r="O50" s="83"/>
      <c r="P50" s="82"/>
      <c r="Q50" s="45"/>
      <c r="R50" s="45"/>
      <c r="S50" s="45"/>
      <c r="T50" s="46"/>
      <c r="U50" s="47"/>
      <c r="V50" s="47"/>
    </row>
    <row r="51" spans="1:22">
      <c r="A51" s="5">
        <v>44</v>
      </c>
      <c r="B51" s="3" t="s">
        <v>37</v>
      </c>
      <c r="C51" s="28"/>
      <c r="D51" s="4"/>
      <c r="E51" s="3"/>
      <c r="F51" s="4"/>
      <c r="G51" s="4"/>
      <c r="H51" s="28"/>
      <c r="I51" s="21"/>
      <c r="J51" s="21"/>
      <c r="K51" s="22"/>
      <c r="L51" s="22"/>
      <c r="M51" s="28"/>
      <c r="N51" s="3"/>
      <c r="O51" s="83"/>
      <c r="P51" s="82"/>
      <c r="Q51" s="45"/>
      <c r="R51" s="45"/>
      <c r="S51" s="45"/>
      <c r="T51" s="46"/>
      <c r="U51" s="47"/>
      <c r="V51" s="47"/>
    </row>
    <row r="52" spans="1:22">
      <c r="A52" s="5">
        <v>45</v>
      </c>
      <c r="B52" s="3" t="s">
        <v>37</v>
      </c>
      <c r="C52" s="28"/>
      <c r="D52" s="4"/>
      <c r="E52" s="3"/>
      <c r="F52" s="4"/>
      <c r="G52" s="4"/>
      <c r="H52" s="28"/>
      <c r="I52" s="21"/>
      <c r="J52" s="21"/>
      <c r="K52" s="22"/>
      <c r="L52" s="22"/>
      <c r="M52" s="28"/>
      <c r="N52" s="3"/>
      <c r="O52" s="83"/>
      <c r="P52" s="82"/>
      <c r="Q52" s="45"/>
      <c r="R52" s="45"/>
      <c r="S52" s="45"/>
      <c r="T52" s="46"/>
      <c r="U52" s="47"/>
      <c r="V52" s="47"/>
    </row>
    <row r="53" spans="1:22">
      <c r="A53" s="5">
        <v>46</v>
      </c>
      <c r="B53" s="3" t="s">
        <v>37</v>
      </c>
      <c r="C53" s="28"/>
      <c r="D53" s="4"/>
      <c r="E53" s="3"/>
      <c r="F53" s="4"/>
      <c r="G53" s="4"/>
      <c r="H53" s="28"/>
      <c r="I53" s="21"/>
      <c r="J53" s="21"/>
      <c r="K53" s="22"/>
      <c r="L53" s="22"/>
      <c r="M53" s="28"/>
      <c r="N53" s="3"/>
      <c r="O53" s="83"/>
      <c r="P53" s="82"/>
      <c r="Q53" s="45"/>
      <c r="R53" s="45"/>
      <c r="S53" s="45"/>
      <c r="T53" s="46"/>
      <c r="U53" s="47"/>
      <c r="V53" s="47"/>
    </row>
    <row r="54" spans="1:22">
      <c r="A54" s="5">
        <v>47</v>
      </c>
      <c r="B54" s="3" t="s">
        <v>37</v>
      </c>
      <c r="C54" s="28"/>
      <c r="D54" s="4"/>
      <c r="E54" s="3"/>
      <c r="F54" s="4"/>
      <c r="G54" s="4"/>
      <c r="H54" s="28"/>
      <c r="I54" s="21"/>
      <c r="J54" s="21"/>
      <c r="K54" s="22"/>
      <c r="L54" s="22"/>
      <c r="M54" s="28"/>
      <c r="N54" s="3"/>
      <c r="O54" s="83"/>
      <c r="P54" s="82"/>
      <c r="Q54" s="45"/>
      <c r="R54" s="45"/>
      <c r="S54" s="45"/>
      <c r="T54" s="46"/>
      <c r="U54" s="47"/>
      <c r="V54" s="47"/>
    </row>
    <row r="55" spans="1:22">
      <c r="A55" s="5">
        <v>48</v>
      </c>
      <c r="B55" s="3" t="s">
        <v>37</v>
      </c>
      <c r="C55" s="28"/>
      <c r="D55" s="4"/>
      <c r="E55" s="3"/>
      <c r="F55" s="4"/>
      <c r="G55" s="4"/>
      <c r="H55" s="28"/>
      <c r="I55" s="21"/>
      <c r="J55" s="21"/>
      <c r="K55" s="22"/>
      <c r="L55" s="22"/>
      <c r="M55" s="28"/>
      <c r="N55" s="3"/>
      <c r="O55" s="83"/>
      <c r="P55" s="82"/>
      <c r="Q55" s="45"/>
      <c r="R55" s="45"/>
      <c r="S55" s="45"/>
      <c r="T55" s="46"/>
      <c r="U55" s="47"/>
      <c r="V55" s="47"/>
    </row>
    <row r="56" spans="1:22">
      <c r="A56" s="5">
        <v>49</v>
      </c>
      <c r="B56" s="3" t="s">
        <v>37</v>
      </c>
      <c r="C56" s="28"/>
      <c r="D56" s="4"/>
      <c r="E56" s="3"/>
      <c r="F56" s="4"/>
      <c r="G56" s="4"/>
      <c r="H56" s="28"/>
      <c r="I56" s="21"/>
      <c r="J56" s="21"/>
      <c r="K56" s="22"/>
      <c r="L56" s="22"/>
      <c r="M56" s="28"/>
      <c r="N56" s="3"/>
      <c r="O56" s="83"/>
      <c r="P56" s="82"/>
      <c r="Q56" s="45"/>
      <c r="R56" s="45"/>
      <c r="S56" s="45"/>
      <c r="T56" s="46"/>
      <c r="U56" s="47"/>
      <c r="V56" s="47"/>
    </row>
    <row r="57" spans="1:22">
      <c r="A57" s="5">
        <v>50</v>
      </c>
      <c r="B57" s="3" t="s">
        <v>37</v>
      </c>
      <c r="C57" s="28"/>
      <c r="D57" s="4"/>
      <c r="E57" s="3"/>
      <c r="F57" s="4"/>
      <c r="G57" s="4"/>
      <c r="H57" s="28"/>
      <c r="I57" s="21"/>
      <c r="J57" s="21"/>
      <c r="K57" s="22"/>
      <c r="L57" s="22"/>
      <c r="M57" s="28"/>
      <c r="N57" s="3"/>
      <c r="O57" s="83"/>
      <c r="P57" s="82"/>
      <c r="Q57" s="45"/>
      <c r="R57" s="45"/>
      <c r="S57" s="45"/>
      <c r="T57" s="46"/>
      <c r="U57" s="47"/>
      <c r="V57" s="47"/>
    </row>
    <row r="58" spans="1:22" ht="15.75" hidden="1" customHeight="1">
      <c r="O58" s="83"/>
      <c r="P58" s="82"/>
    </row>
    <row r="59" spans="1:22" ht="15" hidden="1" customHeight="1">
      <c r="O59" s="83"/>
      <c r="P59" s="82"/>
    </row>
    <row r="60" spans="1:22" ht="15" hidden="1" customHeight="1">
      <c r="O60" s="83"/>
      <c r="P60" s="82"/>
    </row>
    <row r="61" spans="1:22" ht="15" hidden="1" customHeight="1">
      <c r="O61" s="83"/>
      <c r="P61" s="82"/>
    </row>
    <row r="65" s="6" customFormat="1" hidden="1"/>
    <row r="66" s="6" customFormat="1" hidden="1"/>
    <row r="67" s="6" customFormat="1" hidden="1"/>
  </sheetData>
  <mergeCells count="57">
    <mergeCell ref="O61:P61"/>
    <mergeCell ref="O58:P58"/>
    <mergeCell ref="O12:P12"/>
    <mergeCell ref="O52:P52"/>
    <mergeCell ref="O8:P8"/>
    <mergeCell ref="O60:P60"/>
    <mergeCell ref="O48:P48"/>
    <mergeCell ref="O17:P17"/>
    <mergeCell ref="O11:P11"/>
    <mergeCell ref="O23:P23"/>
    <mergeCell ref="O38:P38"/>
    <mergeCell ref="O14:P14"/>
    <mergeCell ref="O57:P57"/>
    <mergeCell ref="O37:P37"/>
    <mergeCell ref="O13:P13"/>
    <mergeCell ref="O59:P59"/>
    <mergeCell ref="A1:P1"/>
    <mergeCell ref="O40:P40"/>
    <mergeCell ref="O42:P42"/>
    <mergeCell ref="O56:P56"/>
    <mergeCell ref="O27:P27"/>
    <mergeCell ref="O47:P47"/>
    <mergeCell ref="A2:P2"/>
    <mergeCell ref="O16:P16"/>
    <mergeCell ref="O25:P25"/>
    <mergeCell ref="O21:P21"/>
    <mergeCell ref="O43:P43"/>
    <mergeCell ref="O55:P55"/>
    <mergeCell ref="O50:P50"/>
    <mergeCell ref="O51:P51"/>
    <mergeCell ref="O46:P46"/>
    <mergeCell ref="O49:P49"/>
    <mergeCell ref="O20:P20"/>
    <mergeCell ref="O54:P54"/>
    <mergeCell ref="O32:P32"/>
    <mergeCell ref="O44:P44"/>
    <mergeCell ref="O41:P41"/>
    <mergeCell ref="O26:P26"/>
    <mergeCell ref="O35:P35"/>
    <mergeCell ref="O31:P31"/>
    <mergeCell ref="O22:P22"/>
    <mergeCell ref="O7:P7"/>
    <mergeCell ref="O19:P19"/>
    <mergeCell ref="O34:P34"/>
    <mergeCell ref="O53:P53"/>
    <mergeCell ref="O10:P10"/>
    <mergeCell ref="O28:P28"/>
    <mergeCell ref="O24:P24"/>
    <mergeCell ref="O15:P15"/>
    <mergeCell ref="O33:P33"/>
    <mergeCell ref="O18:P18"/>
    <mergeCell ref="O9:P9"/>
    <mergeCell ref="O39:P39"/>
    <mergeCell ref="O45:P45"/>
    <mergeCell ref="O36:P36"/>
    <mergeCell ref="O30:P30"/>
    <mergeCell ref="O29:P29"/>
  </mergeCells>
  <phoneticPr fontId="2" type="noConversion"/>
  <conditionalFormatting sqref="A44:N57 A8:O43 Q8:V57 O44:O61">
    <cfRule type="expression" dxfId="24" priority="3">
      <formula>$B8="N"</formula>
    </cfRule>
  </conditionalFormatting>
  <conditionalFormatting sqref="A7:O43 A44:N57 O44:O61 A1:P1 A2 A3:P6">
    <cfRule type="expression" dxfId="23" priority="4">
      <formula>A1="Y"</formula>
    </cfRule>
  </conditionalFormatting>
  <conditionalFormatting sqref="A1:P1 A2 A3:P6 A7:O43 A44:N57 O44:O61">
    <cfRule type="expression" dxfId="22" priority="5">
      <formula>A1="N"</formula>
    </cfRule>
  </conditionalFormatting>
  <conditionalFormatting sqref="A1:V61">
    <cfRule type="cellIs" dxfId="21" priority="6" operator="equal">
      <formula>"Y"</formula>
    </cfRule>
    <cfRule type="cellIs" dxfId="20" priority="6" operator="equal">
      <formula>"N"</formula>
    </cfRule>
  </conditionalFormatting>
  <conditionalFormatting sqref="D44">
    <cfRule type="cellIs" dxfId="19" priority="1" operator="equal">
      <formula>"Y"</formula>
    </cfRule>
  </conditionalFormatting>
  <dataValidations count="3">
    <dataValidation type="list" allowBlank="1" sqref="B8:B57" xr:uid="{00000000-0002-0000-0200-000000000000}">
      <formula1>"Y,N"</formula1>
    </dataValidation>
    <dataValidation type="list" allowBlank="1" sqref="I8:I57" xr:uid="{00000000-0002-0000-0200-000001000000}">
      <formula1>BossPresetList</formula1>
    </dataValidation>
    <dataValidation type="list" allowBlank="1" sqref="J8:J57" xr:uid="{00000000-0002-0000-0200-000002000000}">
      <formula1>DopingPresetList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B9BD5"/>
  </sheetPr>
  <dimension ref="A1:XFC57"/>
  <sheetViews>
    <sheetView workbookViewId="0">
      <selection activeCell="A7" sqref="A7"/>
    </sheetView>
  </sheetViews>
  <sheetFormatPr defaultRowHeight="15" zeroHeight="1"/>
  <cols>
    <col min="1" max="1" width="7.625" style="6" customWidth="1"/>
    <col min="2" max="2" width="6.75" style="6" customWidth="1"/>
    <col min="3" max="3" width="15.875" style="6" customWidth="1"/>
    <col min="4" max="4" width="9.5" style="6" customWidth="1"/>
    <col min="5" max="5" width="9.625" style="6" customWidth="1"/>
    <col min="6" max="7" width="8.125" style="6" customWidth="1"/>
    <col min="8" max="8" width="16.75" style="6" customWidth="1"/>
    <col min="9" max="10" width="7" style="6" customWidth="1"/>
    <col min="11" max="11" width="7.125" style="6" customWidth="1"/>
    <col min="12" max="12" width="7.875" style="6" customWidth="1"/>
    <col min="13" max="13" width="13.625" style="6" customWidth="1"/>
    <col min="14" max="14" width="16.25" style="6" customWidth="1"/>
    <col min="15" max="16" width="8.375" style="6" customWidth="1"/>
    <col min="17" max="17" width="30.375" style="6" customWidth="1"/>
    <col min="18" max="18" width="9" style="6" hidden="1" customWidth="1"/>
    <col min="19" max="24" width="13" style="6" hidden="1" customWidth="1"/>
    <col min="25" max="25" width="9" style="6" hidden="1" customWidth="1"/>
    <col min="26" max="27" width="13" style="6" hidden="1" customWidth="1"/>
    <col min="28" max="16383" width="9" style="6" hidden="1" customWidth="1"/>
    <col min="16384" max="16384" width="2.625" style="6" hidden="1" customWidth="1"/>
  </cols>
  <sheetData>
    <row r="1" spans="1:17" ht="27.95" customHeight="1">
      <c r="A1" s="84" t="s">
        <v>157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9"/>
    </row>
    <row r="2" spans="1:17" ht="27.95" customHeight="1">
      <c r="A2" s="48" t="s">
        <v>158</v>
      </c>
      <c r="B2" s="86">
        <f>SUM(H8:H57)</f>
        <v>2067100000</v>
      </c>
      <c r="C2" s="87"/>
      <c r="D2" s="50" t="s">
        <v>159</v>
      </c>
      <c r="E2" s="86">
        <f>SUM(M8:M57)</f>
        <v>30200000</v>
      </c>
      <c r="F2" s="87"/>
      <c r="G2" s="48" t="s">
        <v>160</v>
      </c>
      <c r="H2" s="86">
        <f>SUM(N8:N57)</f>
        <v>2036900000</v>
      </c>
      <c r="I2" s="87"/>
      <c r="J2" s="51" t="s">
        <v>161</v>
      </c>
      <c r="K2" s="49">
        <f>SUM(F8:F57)</f>
        <v>12</v>
      </c>
      <c r="L2" s="51" t="s">
        <v>10</v>
      </c>
      <c r="M2" s="52">
        <f>'1_보스정보'!B4</f>
        <v>90</v>
      </c>
      <c r="N2" s="53" t="s">
        <v>162</v>
      </c>
      <c r="O2" s="52">
        <f>M2-K2</f>
        <v>78</v>
      </c>
      <c r="P2" s="53"/>
      <c r="Q2" s="53"/>
    </row>
    <row r="3" spans="1:17" ht="27.95" customHeight="1">
      <c r="A3" s="48" t="s">
        <v>270</v>
      </c>
      <c r="B3" s="49">
        <f>COUNTIF(B8:B57,"Y")</f>
        <v>1</v>
      </c>
      <c r="C3" s="48"/>
      <c r="D3" s="51" t="s">
        <v>163</v>
      </c>
      <c r="E3" s="49">
        <f>'1_보스정보'!B3</f>
        <v>12</v>
      </c>
      <c r="F3" s="51"/>
      <c r="G3" s="48" t="s">
        <v>164</v>
      </c>
      <c r="H3" s="54" t="str">
        <f>IF(O2&lt;0,"월드 제한 초과","OK")</f>
        <v>OK</v>
      </c>
      <c r="I3" s="48"/>
      <c r="J3" s="51" t="s">
        <v>11</v>
      </c>
      <c r="K3" s="49">
        <f>SUM(I8:I57)</f>
        <v>92</v>
      </c>
      <c r="L3" s="48" t="s">
        <v>12</v>
      </c>
      <c r="M3" s="52">
        <f>SUM(J8:J57)</f>
        <v>14</v>
      </c>
      <c r="N3" s="53" t="s">
        <v>13</v>
      </c>
      <c r="O3" s="52">
        <f>SUM(K8:K57)</f>
        <v>8</v>
      </c>
      <c r="P3" s="53"/>
      <c r="Q3" s="53"/>
    </row>
    <row r="4" spans="1:17"/>
    <row r="5" spans="1:17" ht="23.25" customHeight="1">
      <c r="A5" s="103" t="s">
        <v>165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7"/>
    </row>
    <row r="6" spans="1:17"/>
    <row r="7" spans="1:17" ht="24" customHeight="1">
      <c r="A7" s="55" t="s">
        <v>139</v>
      </c>
      <c r="B7" s="55" t="s">
        <v>140</v>
      </c>
      <c r="C7" s="55" t="s">
        <v>141</v>
      </c>
      <c r="D7" s="55" t="s">
        <v>142</v>
      </c>
      <c r="E7" s="55" t="s">
        <v>105</v>
      </c>
      <c r="F7" s="55" t="s">
        <v>8</v>
      </c>
      <c r="G7" s="55" t="s">
        <v>166</v>
      </c>
      <c r="H7" s="55" t="s">
        <v>167</v>
      </c>
      <c r="I7" s="55" t="s">
        <v>11</v>
      </c>
      <c r="J7" s="55" t="s">
        <v>12</v>
      </c>
      <c r="K7" s="55" t="s">
        <v>13</v>
      </c>
      <c r="L7" s="55" t="s">
        <v>168</v>
      </c>
      <c r="M7" s="55" t="s">
        <v>169</v>
      </c>
      <c r="N7" s="55" t="s">
        <v>170</v>
      </c>
      <c r="O7" s="55" t="s">
        <v>273</v>
      </c>
      <c r="P7" s="55" t="s">
        <v>274</v>
      </c>
      <c r="Q7" s="55" t="s">
        <v>2</v>
      </c>
    </row>
    <row r="8" spans="1:17">
      <c r="A8" s="23">
        <f>'3_캐릭터정보'!A8</f>
        <v>1</v>
      </c>
      <c r="B8" s="23" t="str">
        <f>'3_캐릭터정보'!B8</f>
        <v>Y</v>
      </c>
      <c r="C8" s="23" t="str">
        <f>IF('3_캐릭터정보'!C8="","",'3_캐릭터정보'!C8)</f>
        <v>예시 캐릭터</v>
      </c>
      <c r="D8" s="23" t="str">
        <f>IF('3_캐릭터정보'!I8="","",'3_캐릭터정보'!I8)</f>
        <v>이카</v>
      </c>
      <c r="E8" s="23" t="str">
        <f>IF('3_캐릭터정보'!J8="","",'3_캐릭터정보'!J8)</f>
        <v>60진심</v>
      </c>
      <c r="F8" s="24">
        <f>IF($B8&lt;&gt;"Y",0,IFERROR(SUMPRODUCT(('1_보스정보'!$H$8:$H$67="Y")*(('1_보스정보'!$J$7=$D8)*('1_보스정보'!$J$8:$J$67="Y")+('1_보스정보'!$K$7=$D8)*('1_보스정보'!$K$8:$K$67="Y")+('1_보스정보'!$L$7=$D8)*('1_보스정보'!$L$8:$L$67="Y")+('1_보스정보'!$M$7=$D8)*('1_보스정보'!$M$8:$M$67="Y")+('1_보스정보'!$N$7=$D8)*('1_보스정보'!$N$8:$N$67="Y")+('1_보스정보'!$O$7=$D8)*('1_보스정보'!$O$8:$O$67="Y")+('1_보스정보'!$P$7=$D8)*('1_보스정보'!$P$8:$P$67="Y")+('1_보스정보'!$Q$7=$D8)*('1_보스정보'!$Q$8:$Q$67="Y")+('1_보스정보'!$R$7=$D8)*('1_보스정보'!$R$8:$R$67="Y")+('1_보스정보'!$S$7=$D8)*('1_보스정보'!$S$8:$S$67="Y")+('1_보스정보'!$T$7=$D8)*('1_보스정보'!$T$8:$T$67="Y")+('1_보스정보'!$U$7=$D8)*('1_보스정보'!$U$8:$U$67="Y"))),0))</f>
        <v>12</v>
      </c>
      <c r="G8" s="24">
        <f>IF($B8&lt;&gt;"Y","",SUM($F$8:F8))</f>
        <v>12</v>
      </c>
      <c r="H8" s="25">
        <f>IF($B8&lt;&gt;"Y",0,IFERROR(SUMPRODUCT(('1_보스정보'!$H$8:$H$67="Y")*(('1_보스정보'!$J$7=$D8)*('1_보스정보'!$J$8:$J$67="Y")+('1_보스정보'!$K$7=$D8)*('1_보스정보'!$K$8:$K$67="Y")+('1_보스정보'!$L$7=$D8)*('1_보스정보'!$L$8:$L$67="Y")+('1_보스정보'!$M$7=$D8)*('1_보스정보'!$M$8:$M$67="Y")+('1_보스정보'!$N$7=$D8)*('1_보스정보'!$N$8:$N$67="Y")+('1_보스정보'!$O$7=$D8)*('1_보스정보'!$O$8:$O$67="Y")+('1_보스정보'!$P$7=$D8)*('1_보스정보'!$P$8:$P$67="Y")+('1_보스정보'!$Q$7=$D8)*('1_보스정보'!$Q$8:$Q$67="Y")+('1_보스정보'!$R$7=$D8)*('1_보스정보'!$R$8:$R$67="Y")+('1_보스정보'!$S$7=$D8)*('1_보스정보'!$S$8:$S$67="Y")+('1_보스정보'!$T$7=$D8)*('1_보스정보'!$T$8:$T$67="Y")+('1_보스정보'!$U$7=$D8)*('1_보스정보'!$U$8:$U$67="Y"))*'1_보스정보'!$D$8:$D$67),0))</f>
        <v>2067100000</v>
      </c>
      <c r="I8" s="24">
        <f>IF($B8&lt;&gt;"Y",0,IFERROR(SUMPRODUCT(('1_보스정보'!$H$8:$H$67="Y")*(('1_보스정보'!$J$7=$D8)*('1_보스정보'!$J$8:$J$67="Y")+('1_보스정보'!$K$7=$D8)*('1_보스정보'!$K$8:$K$67="Y")+('1_보스정보'!$L$7=$D8)*('1_보스정보'!$L$8:$L$67="Y")+('1_보스정보'!$M$7=$D8)*('1_보스정보'!$M$8:$M$67="Y")+('1_보스정보'!$N$7=$D8)*('1_보스정보'!$N$8:$N$67="Y")+('1_보스정보'!$O$7=$D8)*('1_보스정보'!$O$8:$O$67="Y")+('1_보스정보'!$P$7=$D8)*('1_보스정보'!$P$8:$P$67="Y")+('1_보스정보'!$Q$7=$D8)*('1_보스정보'!$Q$8:$Q$67="Y")+('1_보스정보'!$R$7=$D8)*('1_보스정보'!$R$8:$R$67="Y")+('1_보스정보'!$S$7=$D8)*('1_보스정보'!$S$8:$S$67="Y")+('1_보스정보'!$T$7=$D8)*('1_보스정보'!$T$8:$T$67="Y")+('1_보스정보'!$U$7=$D8)*('1_보스정보'!$U$8:$U$67="Y"))*'1_보스정보'!$E$8:$E$67),0))</f>
        <v>92</v>
      </c>
      <c r="J8" s="24">
        <f>IF($B8&lt;&gt;"Y",0,IFERROR(SUMPRODUCT(('1_보스정보'!$H$8:$H$67="Y")*(('1_보스정보'!$J$7=$D8)*('1_보스정보'!$J$8:$J$67="Y")+('1_보스정보'!$K$7=$D8)*('1_보스정보'!$K$8:$K$67="Y")+('1_보스정보'!$L$7=$D8)*('1_보스정보'!$L$8:$L$67="Y")+('1_보스정보'!$M$7=$D8)*('1_보스정보'!$M$8:$M$67="Y")+('1_보스정보'!$N$7=$D8)*('1_보스정보'!$N$8:$N$67="Y")+('1_보스정보'!$O$7=$D8)*('1_보스정보'!$O$8:$O$67="Y")+('1_보스정보'!$P$7=$D8)*('1_보스정보'!$P$8:$P$67="Y")+('1_보스정보'!$Q$7=$D8)*('1_보스정보'!$Q$8:$Q$67="Y")+('1_보스정보'!$R$7=$D8)*('1_보스정보'!$R$8:$R$67="Y")+('1_보스정보'!$S$7=$D8)*('1_보스정보'!$S$8:$S$67="Y")+('1_보스정보'!$T$7=$D8)*('1_보스정보'!$T$8:$T$67="Y")+('1_보스정보'!$U$7=$D8)*('1_보스정보'!$U$8:$U$67="Y"))*'1_보스정보'!$F$8:$F$67),0))</f>
        <v>14</v>
      </c>
      <c r="K8" s="24">
        <f>IF($B8&lt;&gt;"Y",0,IFERROR(SUMPRODUCT(('1_보스정보'!$H$8:$H$67="Y")*(('1_보스정보'!$J$7=$D8)*('1_보스정보'!$J$8:$J$67="Y")+('1_보스정보'!$K$7=$D8)*('1_보스정보'!$K$8:$K$67="Y")+('1_보스정보'!$L$7=$D8)*('1_보스정보'!$L$8:$L$67="Y")+('1_보스정보'!$M$7=$D8)*('1_보스정보'!$M$8:$M$67="Y")+('1_보스정보'!$N$7=$D8)*('1_보스정보'!$N$8:$N$67="Y")+('1_보스정보'!$O$7=$D8)*('1_보스정보'!$O$8:$O$67="Y")+('1_보스정보'!$P$7=$D8)*('1_보스정보'!$P$8:$P$67="Y")+('1_보스정보'!$Q$7=$D8)*('1_보스정보'!$Q$8:$Q$67="Y")+('1_보스정보'!$R$7=$D8)*('1_보스정보'!$R$8:$R$67="Y")+('1_보스정보'!$S$7=$D8)*('1_보스정보'!$S$8:$S$67="Y")+('1_보스정보'!$T$7=$D8)*('1_보스정보'!$T$8:$T$67="Y")+('1_보스정보'!$U$7=$D8)*('1_보스정보'!$U$8:$U$67="Y"))*'1_보스정보'!$G$8:$G$67),0))</f>
        <v>8</v>
      </c>
      <c r="L8" s="26">
        <f>IF('3_캐릭터정보'!L8="",0,'3_캐릭터정보'!L8)</f>
        <v>82</v>
      </c>
      <c r="M8" s="27">
        <f>IF($B8&lt;&gt;"Y",0,IFERROR(INDEX('2_도핑계산'!$J$4:$J$13,MATCH($E8,'2_도핑계산'!$G$4:$G$13,0)),0))</f>
        <v>30200000</v>
      </c>
      <c r="N8" s="27">
        <f t="shared" ref="N8:N39" si="0">IF($B8&lt;&gt;"Y",0,H8-M8)</f>
        <v>2036900000</v>
      </c>
      <c r="O8" s="23" t="str">
        <f>IF($B8&lt;&gt;"Y","",IF(F8&gt;'1_보스정보'!$B$3,"초과","OK"))</f>
        <v>OK</v>
      </c>
      <c r="P8" s="23" t="str">
        <f>IF($B8&lt;&gt;"Y","",IF(G8&gt;'1_보스정보'!$B$4,"초과","OK"))</f>
        <v>OK</v>
      </c>
      <c r="Q8" s="23" t="str">
        <f>IF('3_캐릭터정보'!O8="","",'3_캐릭터정보'!O8)</f>
        <v/>
      </c>
    </row>
    <row r="9" spans="1:17">
      <c r="A9" s="23">
        <f>'3_캐릭터정보'!A9</f>
        <v>2</v>
      </c>
      <c r="B9" s="23" t="str">
        <f>'3_캐릭터정보'!B9</f>
        <v>N</v>
      </c>
      <c r="C9" s="23" t="str">
        <f>IF('3_캐릭터정보'!C9="","",'3_캐릭터정보'!C9)</f>
        <v/>
      </c>
      <c r="D9" s="23" t="str">
        <f>IF('3_캐릭터정보'!I9="","",'3_캐릭터정보'!I9)</f>
        <v/>
      </c>
      <c r="E9" s="23" t="str">
        <f>IF('3_캐릭터정보'!J9="","",'3_캐릭터정보'!J9)</f>
        <v/>
      </c>
      <c r="F9" s="24">
        <f>IF($B9&lt;&gt;"Y",0,IFERROR(SUMPRODUCT(('1_보스정보'!$H$8:$H$67="Y")*(('1_보스정보'!$J$7=$D9)*('1_보스정보'!$J$8:$J$67="Y")+('1_보스정보'!$K$7=$D9)*('1_보스정보'!$K$8:$K$67="Y")+('1_보스정보'!$L$7=$D9)*('1_보스정보'!$L$8:$L$67="Y")+('1_보스정보'!$M$7=$D9)*('1_보스정보'!$M$8:$M$67="Y")+('1_보스정보'!$N$7=$D9)*('1_보스정보'!$N$8:$N$67="Y")+('1_보스정보'!$O$7=$D9)*('1_보스정보'!$O$8:$O$67="Y")+('1_보스정보'!$P$7=$D9)*('1_보스정보'!$P$8:$P$67="Y")+('1_보스정보'!$Q$7=$D9)*('1_보스정보'!$Q$8:$Q$67="Y")+('1_보스정보'!$R$7=$D9)*('1_보스정보'!$R$8:$R$67="Y")+('1_보스정보'!$S$7=$D9)*('1_보스정보'!$S$8:$S$67="Y")+('1_보스정보'!$T$7=$D9)*('1_보스정보'!$T$8:$T$67="Y")+('1_보스정보'!$U$7=$D9)*('1_보스정보'!$U$8:$U$67="Y"))),0))</f>
        <v>0</v>
      </c>
      <c r="G9" s="24" t="str">
        <f>IF($B9&lt;&gt;"Y","",SUM($F$8:F9))</f>
        <v/>
      </c>
      <c r="H9" s="25">
        <f>IF($B9&lt;&gt;"Y",0,IFERROR(SUMPRODUCT(('1_보스정보'!$H$8:$H$67="Y")*(('1_보스정보'!$J$7=$D9)*('1_보스정보'!$J$8:$J$67="Y")+('1_보스정보'!$K$7=$D9)*('1_보스정보'!$K$8:$K$67="Y")+('1_보스정보'!$L$7=$D9)*('1_보스정보'!$L$8:$L$67="Y")+('1_보스정보'!$M$7=$D9)*('1_보스정보'!$M$8:$M$67="Y")+('1_보스정보'!$N$7=$D9)*('1_보스정보'!$N$8:$N$67="Y")+('1_보스정보'!$O$7=$D9)*('1_보스정보'!$O$8:$O$67="Y")+('1_보스정보'!$P$7=$D9)*('1_보스정보'!$P$8:$P$67="Y")+('1_보스정보'!$Q$7=$D9)*('1_보스정보'!$Q$8:$Q$67="Y")+('1_보스정보'!$R$7=$D9)*('1_보스정보'!$R$8:$R$67="Y")+('1_보스정보'!$S$7=$D9)*('1_보스정보'!$S$8:$S$67="Y")+('1_보스정보'!$T$7=$D9)*('1_보스정보'!$T$8:$T$67="Y")+('1_보스정보'!$U$7=$D9)*('1_보스정보'!$U$8:$U$67="Y"))*'1_보스정보'!$D$8:$D$67),0))</f>
        <v>0</v>
      </c>
      <c r="I9" s="24">
        <f>IF($B9&lt;&gt;"Y",0,IFERROR(SUMPRODUCT(('1_보스정보'!$H$8:$H$67="Y")*(('1_보스정보'!$J$7=$D9)*('1_보스정보'!$J$8:$J$67="Y")+('1_보스정보'!$K$7=$D9)*('1_보스정보'!$K$8:$K$67="Y")+('1_보스정보'!$L$7=$D9)*('1_보스정보'!$L$8:$L$67="Y")+('1_보스정보'!$M$7=$D9)*('1_보스정보'!$M$8:$M$67="Y")+('1_보스정보'!$N$7=$D9)*('1_보스정보'!$N$8:$N$67="Y")+('1_보스정보'!$O$7=$D9)*('1_보스정보'!$O$8:$O$67="Y")+('1_보스정보'!$P$7=$D9)*('1_보스정보'!$P$8:$P$67="Y")+('1_보스정보'!$Q$7=$D9)*('1_보스정보'!$Q$8:$Q$67="Y")+('1_보스정보'!$R$7=$D9)*('1_보스정보'!$R$8:$R$67="Y")+('1_보스정보'!$S$7=$D9)*('1_보스정보'!$S$8:$S$67="Y")+('1_보스정보'!$T$7=$D9)*('1_보스정보'!$T$8:$T$67="Y")+('1_보스정보'!$U$7=$D9)*('1_보스정보'!$U$8:$U$67="Y"))*'1_보스정보'!$E$8:$E$67),0))</f>
        <v>0</v>
      </c>
      <c r="J9" s="24">
        <f>IF($B9&lt;&gt;"Y",0,IFERROR(SUMPRODUCT(('1_보스정보'!$H$8:$H$67="Y")*(('1_보스정보'!$J$7=$D9)*('1_보스정보'!$J$8:$J$67="Y")+('1_보스정보'!$K$7=$D9)*('1_보스정보'!$K$8:$K$67="Y")+('1_보스정보'!$L$7=$D9)*('1_보스정보'!$L$8:$L$67="Y")+('1_보스정보'!$M$7=$D9)*('1_보스정보'!$M$8:$M$67="Y")+('1_보스정보'!$N$7=$D9)*('1_보스정보'!$N$8:$N$67="Y")+('1_보스정보'!$O$7=$D9)*('1_보스정보'!$O$8:$O$67="Y")+('1_보스정보'!$P$7=$D9)*('1_보스정보'!$P$8:$P$67="Y")+('1_보스정보'!$Q$7=$D9)*('1_보스정보'!$Q$8:$Q$67="Y")+('1_보스정보'!$R$7=$D9)*('1_보스정보'!$R$8:$R$67="Y")+('1_보스정보'!$S$7=$D9)*('1_보스정보'!$S$8:$S$67="Y")+('1_보스정보'!$T$7=$D9)*('1_보스정보'!$T$8:$T$67="Y")+('1_보스정보'!$U$7=$D9)*('1_보스정보'!$U$8:$U$67="Y"))*'1_보스정보'!$F$8:$F$67),0))</f>
        <v>0</v>
      </c>
      <c r="K9" s="24">
        <f>IF($B9&lt;&gt;"Y",0,IFERROR(SUMPRODUCT(('1_보스정보'!$H$8:$H$67="Y")*(('1_보스정보'!$J$7=$D9)*('1_보스정보'!$J$8:$J$67="Y")+('1_보스정보'!$K$7=$D9)*('1_보스정보'!$K$8:$K$67="Y")+('1_보스정보'!$L$7=$D9)*('1_보스정보'!$L$8:$L$67="Y")+('1_보스정보'!$M$7=$D9)*('1_보스정보'!$M$8:$M$67="Y")+('1_보스정보'!$N$7=$D9)*('1_보스정보'!$N$8:$N$67="Y")+('1_보스정보'!$O$7=$D9)*('1_보스정보'!$O$8:$O$67="Y")+('1_보스정보'!$P$7=$D9)*('1_보스정보'!$P$8:$P$67="Y")+('1_보스정보'!$Q$7=$D9)*('1_보스정보'!$Q$8:$Q$67="Y")+('1_보스정보'!$R$7=$D9)*('1_보스정보'!$R$8:$R$67="Y")+('1_보스정보'!$S$7=$D9)*('1_보스정보'!$S$8:$S$67="Y")+('1_보스정보'!$T$7=$D9)*('1_보스정보'!$T$8:$T$67="Y")+('1_보스정보'!$U$7=$D9)*('1_보스정보'!$U$8:$U$67="Y"))*'1_보스정보'!$G$8:$G$67),0))</f>
        <v>0</v>
      </c>
      <c r="L9" s="26">
        <f>IF('3_캐릭터정보'!L9="",0,'3_캐릭터정보'!L9)</f>
        <v>0</v>
      </c>
      <c r="M9" s="27">
        <f>IF($B9&lt;&gt;"Y",0,IFERROR(INDEX('2_도핑계산'!$J$4:$J$13,MATCH($E9,'2_도핑계산'!$G$4:$G$13,0)),0))</f>
        <v>0</v>
      </c>
      <c r="N9" s="27">
        <f t="shared" si="0"/>
        <v>0</v>
      </c>
      <c r="O9" s="23" t="str">
        <f>IF($B9&lt;&gt;"Y","",IF(F9&gt;'1_보스정보'!$B$3,"초과","OK"))</f>
        <v/>
      </c>
      <c r="P9" s="23" t="str">
        <f>IF($B9&lt;&gt;"Y","",IF(G9&gt;'1_보스정보'!$B$4,"초과","OK"))</f>
        <v/>
      </c>
      <c r="Q9" s="23" t="str">
        <f>IF('3_캐릭터정보'!O9="","",'3_캐릭터정보'!O9)</f>
        <v/>
      </c>
    </row>
    <row r="10" spans="1:17">
      <c r="A10" s="23">
        <f>'3_캐릭터정보'!A10</f>
        <v>3</v>
      </c>
      <c r="B10" s="23" t="str">
        <f>'3_캐릭터정보'!B10</f>
        <v>N</v>
      </c>
      <c r="C10" s="23" t="str">
        <f>IF('3_캐릭터정보'!C10="","",'3_캐릭터정보'!C10)</f>
        <v/>
      </c>
      <c r="D10" s="23" t="str">
        <f>IF('3_캐릭터정보'!I10="","",'3_캐릭터정보'!I10)</f>
        <v/>
      </c>
      <c r="E10" s="23" t="str">
        <f>IF('3_캐릭터정보'!J10="","",'3_캐릭터정보'!J10)</f>
        <v/>
      </c>
      <c r="F10" s="24">
        <f>IF($B10&lt;&gt;"Y",0,IFERROR(SUMPRODUCT(('1_보스정보'!$H$8:$H$67="Y")*(('1_보스정보'!$J$7=$D10)*('1_보스정보'!$J$8:$J$67="Y")+('1_보스정보'!$K$7=$D10)*('1_보스정보'!$K$8:$K$67="Y")+('1_보스정보'!$L$7=$D10)*('1_보스정보'!$L$8:$L$67="Y")+('1_보스정보'!$M$7=$D10)*('1_보스정보'!$M$8:$M$67="Y")+('1_보스정보'!$N$7=$D10)*('1_보스정보'!$N$8:$N$67="Y")+('1_보스정보'!$O$7=$D10)*('1_보스정보'!$O$8:$O$67="Y")+('1_보스정보'!$P$7=$D10)*('1_보스정보'!$P$8:$P$67="Y")+('1_보스정보'!$Q$7=$D10)*('1_보스정보'!$Q$8:$Q$67="Y")+('1_보스정보'!$R$7=$D10)*('1_보스정보'!$R$8:$R$67="Y")+('1_보스정보'!$S$7=$D10)*('1_보스정보'!$S$8:$S$67="Y")+('1_보스정보'!$T$7=$D10)*('1_보스정보'!$T$8:$T$67="Y")+('1_보스정보'!$U$7=$D10)*('1_보스정보'!$U$8:$U$67="Y"))),0))</f>
        <v>0</v>
      </c>
      <c r="G10" s="24" t="str">
        <f>IF($B10&lt;&gt;"Y","",SUM($F$8:F10))</f>
        <v/>
      </c>
      <c r="H10" s="25">
        <f>IF($B10&lt;&gt;"Y",0,IFERROR(SUMPRODUCT(('1_보스정보'!$H$8:$H$67="Y")*(('1_보스정보'!$J$7=$D10)*('1_보스정보'!$J$8:$J$67="Y")+('1_보스정보'!$K$7=$D10)*('1_보스정보'!$K$8:$K$67="Y")+('1_보스정보'!$L$7=$D10)*('1_보스정보'!$L$8:$L$67="Y")+('1_보스정보'!$M$7=$D10)*('1_보스정보'!$M$8:$M$67="Y")+('1_보스정보'!$N$7=$D10)*('1_보스정보'!$N$8:$N$67="Y")+('1_보스정보'!$O$7=$D10)*('1_보스정보'!$O$8:$O$67="Y")+('1_보스정보'!$P$7=$D10)*('1_보스정보'!$P$8:$P$67="Y")+('1_보스정보'!$Q$7=$D10)*('1_보스정보'!$Q$8:$Q$67="Y")+('1_보스정보'!$R$7=$D10)*('1_보스정보'!$R$8:$R$67="Y")+('1_보스정보'!$S$7=$D10)*('1_보스정보'!$S$8:$S$67="Y")+('1_보스정보'!$T$7=$D10)*('1_보스정보'!$T$8:$T$67="Y")+('1_보스정보'!$U$7=$D10)*('1_보스정보'!$U$8:$U$67="Y"))*'1_보스정보'!$D$8:$D$67),0))</f>
        <v>0</v>
      </c>
      <c r="I10" s="24">
        <f>IF($B10&lt;&gt;"Y",0,IFERROR(SUMPRODUCT(('1_보스정보'!$H$8:$H$67="Y")*(('1_보스정보'!$J$7=$D10)*('1_보스정보'!$J$8:$J$67="Y")+('1_보스정보'!$K$7=$D10)*('1_보스정보'!$K$8:$K$67="Y")+('1_보스정보'!$L$7=$D10)*('1_보스정보'!$L$8:$L$67="Y")+('1_보스정보'!$M$7=$D10)*('1_보스정보'!$M$8:$M$67="Y")+('1_보스정보'!$N$7=$D10)*('1_보스정보'!$N$8:$N$67="Y")+('1_보스정보'!$O$7=$D10)*('1_보스정보'!$O$8:$O$67="Y")+('1_보스정보'!$P$7=$D10)*('1_보스정보'!$P$8:$P$67="Y")+('1_보스정보'!$Q$7=$D10)*('1_보스정보'!$Q$8:$Q$67="Y")+('1_보스정보'!$R$7=$D10)*('1_보스정보'!$R$8:$R$67="Y")+('1_보스정보'!$S$7=$D10)*('1_보스정보'!$S$8:$S$67="Y")+('1_보스정보'!$T$7=$D10)*('1_보스정보'!$T$8:$T$67="Y")+('1_보스정보'!$U$7=$D10)*('1_보스정보'!$U$8:$U$67="Y"))*'1_보스정보'!$E$8:$E$67),0))</f>
        <v>0</v>
      </c>
      <c r="J10" s="24">
        <f>IF($B10&lt;&gt;"Y",0,IFERROR(SUMPRODUCT(('1_보스정보'!$H$8:$H$67="Y")*(('1_보스정보'!$J$7=$D10)*('1_보스정보'!$J$8:$J$67="Y")+('1_보스정보'!$K$7=$D10)*('1_보스정보'!$K$8:$K$67="Y")+('1_보스정보'!$L$7=$D10)*('1_보스정보'!$L$8:$L$67="Y")+('1_보스정보'!$M$7=$D10)*('1_보스정보'!$M$8:$M$67="Y")+('1_보스정보'!$N$7=$D10)*('1_보스정보'!$N$8:$N$67="Y")+('1_보스정보'!$O$7=$D10)*('1_보스정보'!$O$8:$O$67="Y")+('1_보스정보'!$P$7=$D10)*('1_보스정보'!$P$8:$P$67="Y")+('1_보스정보'!$Q$7=$D10)*('1_보스정보'!$Q$8:$Q$67="Y")+('1_보스정보'!$R$7=$D10)*('1_보스정보'!$R$8:$R$67="Y")+('1_보스정보'!$S$7=$D10)*('1_보스정보'!$S$8:$S$67="Y")+('1_보스정보'!$T$7=$D10)*('1_보스정보'!$T$8:$T$67="Y")+('1_보스정보'!$U$7=$D10)*('1_보스정보'!$U$8:$U$67="Y"))*'1_보스정보'!$F$8:$F$67),0))</f>
        <v>0</v>
      </c>
      <c r="K10" s="24">
        <f>IF($B10&lt;&gt;"Y",0,IFERROR(SUMPRODUCT(('1_보스정보'!$H$8:$H$67="Y")*(('1_보스정보'!$J$7=$D10)*('1_보스정보'!$J$8:$J$67="Y")+('1_보스정보'!$K$7=$D10)*('1_보스정보'!$K$8:$K$67="Y")+('1_보스정보'!$L$7=$D10)*('1_보스정보'!$L$8:$L$67="Y")+('1_보스정보'!$M$7=$D10)*('1_보스정보'!$M$8:$M$67="Y")+('1_보스정보'!$N$7=$D10)*('1_보스정보'!$N$8:$N$67="Y")+('1_보스정보'!$O$7=$D10)*('1_보스정보'!$O$8:$O$67="Y")+('1_보스정보'!$P$7=$D10)*('1_보스정보'!$P$8:$P$67="Y")+('1_보스정보'!$Q$7=$D10)*('1_보스정보'!$Q$8:$Q$67="Y")+('1_보스정보'!$R$7=$D10)*('1_보스정보'!$R$8:$R$67="Y")+('1_보스정보'!$S$7=$D10)*('1_보스정보'!$S$8:$S$67="Y")+('1_보스정보'!$T$7=$D10)*('1_보스정보'!$T$8:$T$67="Y")+('1_보스정보'!$U$7=$D10)*('1_보스정보'!$U$8:$U$67="Y"))*'1_보스정보'!$G$8:$G$67),0))</f>
        <v>0</v>
      </c>
      <c r="L10" s="26">
        <f>IF('3_캐릭터정보'!L10="",0,'3_캐릭터정보'!L10)</f>
        <v>0</v>
      </c>
      <c r="M10" s="27">
        <f>IF($B10&lt;&gt;"Y",0,IFERROR(INDEX('2_도핑계산'!$J$4:$J$13,MATCH($E10,'2_도핑계산'!$G$4:$G$13,0)),0))</f>
        <v>0</v>
      </c>
      <c r="N10" s="27">
        <f t="shared" si="0"/>
        <v>0</v>
      </c>
      <c r="O10" s="23" t="str">
        <f>IF($B10&lt;&gt;"Y","",IF(F10&gt;'1_보스정보'!$B$3,"초과","OK"))</f>
        <v/>
      </c>
      <c r="P10" s="23" t="str">
        <f>IF($B10&lt;&gt;"Y","",IF(G10&gt;'1_보스정보'!$B$4,"초과","OK"))</f>
        <v/>
      </c>
      <c r="Q10" s="23" t="str">
        <f>IF('3_캐릭터정보'!O10="","",'3_캐릭터정보'!O10)</f>
        <v/>
      </c>
    </row>
    <row r="11" spans="1:17">
      <c r="A11" s="23">
        <f>'3_캐릭터정보'!A11</f>
        <v>4</v>
      </c>
      <c r="B11" s="23" t="str">
        <f>'3_캐릭터정보'!B11</f>
        <v>N</v>
      </c>
      <c r="C11" s="23" t="str">
        <f>IF('3_캐릭터정보'!C11="","",'3_캐릭터정보'!C11)</f>
        <v/>
      </c>
      <c r="D11" s="23" t="str">
        <f>IF('3_캐릭터정보'!I11="","",'3_캐릭터정보'!I11)</f>
        <v/>
      </c>
      <c r="E11" s="23" t="str">
        <f>IF('3_캐릭터정보'!J11="","",'3_캐릭터정보'!J11)</f>
        <v/>
      </c>
      <c r="F11" s="24">
        <f>IF($B11&lt;&gt;"Y",0,IFERROR(SUMPRODUCT(('1_보스정보'!$H$8:$H$67="Y")*(('1_보스정보'!$J$7=$D11)*('1_보스정보'!$J$8:$J$67="Y")+('1_보스정보'!$K$7=$D11)*('1_보스정보'!$K$8:$K$67="Y")+('1_보스정보'!$L$7=$D11)*('1_보스정보'!$L$8:$L$67="Y")+('1_보스정보'!$M$7=$D11)*('1_보스정보'!$M$8:$M$67="Y")+('1_보스정보'!$N$7=$D11)*('1_보스정보'!$N$8:$N$67="Y")+('1_보스정보'!$O$7=$D11)*('1_보스정보'!$O$8:$O$67="Y")+('1_보스정보'!$P$7=$D11)*('1_보스정보'!$P$8:$P$67="Y")+('1_보스정보'!$Q$7=$D11)*('1_보스정보'!$Q$8:$Q$67="Y")+('1_보스정보'!$R$7=$D11)*('1_보스정보'!$R$8:$R$67="Y")+('1_보스정보'!$S$7=$D11)*('1_보스정보'!$S$8:$S$67="Y")+('1_보스정보'!$T$7=$D11)*('1_보스정보'!$T$8:$T$67="Y")+('1_보스정보'!$U$7=$D11)*('1_보스정보'!$U$8:$U$67="Y"))),0))</f>
        <v>0</v>
      </c>
      <c r="G11" s="24" t="str">
        <f>IF($B11&lt;&gt;"Y","",SUM($F$8:F11))</f>
        <v/>
      </c>
      <c r="H11" s="25">
        <f>IF($B11&lt;&gt;"Y",0,IFERROR(SUMPRODUCT(('1_보스정보'!$H$8:$H$67="Y")*(('1_보스정보'!$J$7=$D11)*('1_보스정보'!$J$8:$J$67="Y")+('1_보스정보'!$K$7=$D11)*('1_보스정보'!$K$8:$K$67="Y")+('1_보스정보'!$L$7=$D11)*('1_보스정보'!$L$8:$L$67="Y")+('1_보스정보'!$M$7=$D11)*('1_보스정보'!$M$8:$M$67="Y")+('1_보스정보'!$N$7=$D11)*('1_보스정보'!$N$8:$N$67="Y")+('1_보스정보'!$O$7=$D11)*('1_보스정보'!$O$8:$O$67="Y")+('1_보스정보'!$P$7=$D11)*('1_보스정보'!$P$8:$P$67="Y")+('1_보스정보'!$Q$7=$D11)*('1_보스정보'!$Q$8:$Q$67="Y")+('1_보스정보'!$R$7=$D11)*('1_보스정보'!$R$8:$R$67="Y")+('1_보스정보'!$S$7=$D11)*('1_보스정보'!$S$8:$S$67="Y")+('1_보스정보'!$T$7=$D11)*('1_보스정보'!$T$8:$T$67="Y")+('1_보스정보'!$U$7=$D11)*('1_보스정보'!$U$8:$U$67="Y"))*'1_보스정보'!$D$8:$D$67),0))</f>
        <v>0</v>
      </c>
      <c r="I11" s="24">
        <f>IF($B11&lt;&gt;"Y",0,IFERROR(SUMPRODUCT(('1_보스정보'!$H$8:$H$67="Y")*(('1_보스정보'!$J$7=$D11)*('1_보스정보'!$J$8:$J$67="Y")+('1_보스정보'!$K$7=$D11)*('1_보스정보'!$K$8:$K$67="Y")+('1_보스정보'!$L$7=$D11)*('1_보스정보'!$L$8:$L$67="Y")+('1_보스정보'!$M$7=$D11)*('1_보스정보'!$M$8:$M$67="Y")+('1_보스정보'!$N$7=$D11)*('1_보스정보'!$N$8:$N$67="Y")+('1_보스정보'!$O$7=$D11)*('1_보스정보'!$O$8:$O$67="Y")+('1_보스정보'!$P$7=$D11)*('1_보스정보'!$P$8:$P$67="Y")+('1_보스정보'!$Q$7=$D11)*('1_보스정보'!$Q$8:$Q$67="Y")+('1_보스정보'!$R$7=$D11)*('1_보스정보'!$R$8:$R$67="Y")+('1_보스정보'!$S$7=$D11)*('1_보스정보'!$S$8:$S$67="Y")+('1_보스정보'!$T$7=$D11)*('1_보스정보'!$T$8:$T$67="Y")+('1_보스정보'!$U$7=$D11)*('1_보스정보'!$U$8:$U$67="Y"))*'1_보스정보'!$E$8:$E$67),0))</f>
        <v>0</v>
      </c>
      <c r="J11" s="24">
        <f>IF($B11&lt;&gt;"Y",0,IFERROR(SUMPRODUCT(('1_보스정보'!$H$8:$H$67="Y")*(('1_보스정보'!$J$7=$D11)*('1_보스정보'!$J$8:$J$67="Y")+('1_보스정보'!$K$7=$D11)*('1_보스정보'!$K$8:$K$67="Y")+('1_보스정보'!$L$7=$D11)*('1_보스정보'!$L$8:$L$67="Y")+('1_보스정보'!$M$7=$D11)*('1_보스정보'!$M$8:$M$67="Y")+('1_보스정보'!$N$7=$D11)*('1_보스정보'!$N$8:$N$67="Y")+('1_보스정보'!$O$7=$D11)*('1_보스정보'!$O$8:$O$67="Y")+('1_보스정보'!$P$7=$D11)*('1_보스정보'!$P$8:$P$67="Y")+('1_보스정보'!$Q$7=$D11)*('1_보스정보'!$Q$8:$Q$67="Y")+('1_보스정보'!$R$7=$D11)*('1_보스정보'!$R$8:$R$67="Y")+('1_보스정보'!$S$7=$D11)*('1_보스정보'!$S$8:$S$67="Y")+('1_보스정보'!$T$7=$D11)*('1_보스정보'!$T$8:$T$67="Y")+('1_보스정보'!$U$7=$D11)*('1_보스정보'!$U$8:$U$67="Y"))*'1_보스정보'!$F$8:$F$67),0))</f>
        <v>0</v>
      </c>
      <c r="K11" s="24">
        <f>IF($B11&lt;&gt;"Y",0,IFERROR(SUMPRODUCT(('1_보스정보'!$H$8:$H$67="Y")*(('1_보스정보'!$J$7=$D11)*('1_보스정보'!$J$8:$J$67="Y")+('1_보스정보'!$K$7=$D11)*('1_보스정보'!$K$8:$K$67="Y")+('1_보스정보'!$L$7=$D11)*('1_보스정보'!$L$8:$L$67="Y")+('1_보스정보'!$M$7=$D11)*('1_보스정보'!$M$8:$M$67="Y")+('1_보스정보'!$N$7=$D11)*('1_보스정보'!$N$8:$N$67="Y")+('1_보스정보'!$O$7=$D11)*('1_보스정보'!$O$8:$O$67="Y")+('1_보스정보'!$P$7=$D11)*('1_보스정보'!$P$8:$P$67="Y")+('1_보스정보'!$Q$7=$D11)*('1_보스정보'!$Q$8:$Q$67="Y")+('1_보스정보'!$R$7=$D11)*('1_보스정보'!$R$8:$R$67="Y")+('1_보스정보'!$S$7=$D11)*('1_보스정보'!$S$8:$S$67="Y")+('1_보스정보'!$T$7=$D11)*('1_보스정보'!$T$8:$T$67="Y")+('1_보스정보'!$U$7=$D11)*('1_보스정보'!$U$8:$U$67="Y"))*'1_보스정보'!$G$8:$G$67),0))</f>
        <v>0</v>
      </c>
      <c r="L11" s="26">
        <f>IF('3_캐릭터정보'!L11="",0,'3_캐릭터정보'!L11)</f>
        <v>0</v>
      </c>
      <c r="M11" s="27">
        <f>IF($B11&lt;&gt;"Y",0,IFERROR(INDEX('2_도핑계산'!$J$4:$J$13,MATCH($E11,'2_도핑계산'!$G$4:$G$13,0)),0))</f>
        <v>0</v>
      </c>
      <c r="N11" s="27">
        <f t="shared" si="0"/>
        <v>0</v>
      </c>
      <c r="O11" s="23" t="str">
        <f>IF($B11&lt;&gt;"Y","",IF(F11&gt;'1_보스정보'!$B$3,"초과","OK"))</f>
        <v/>
      </c>
      <c r="P11" s="23" t="str">
        <f>IF($B11&lt;&gt;"Y","",IF(G11&gt;'1_보스정보'!$B$4,"초과","OK"))</f>
        <v/>
      </c>
      <c r="Q11" s="23" t="str">
        <f>IF('3_캐릭터정보'!O11="","",'3_캐릭터정보'!O11)</f>
        <v/>
      </c>
    </row>
    <row r="12" spans="1:17">
      <c r="A12" s="23">
        <f>'3_캐릭터정보'!A12</f>
        <v>5</v>
      </c>
      <c r="B12" s="23" t="str">
        <f>'3_캐릭터정보'!B12</f>
        <v>N</v>
      </c>
      <c r="C12" s="23" t="str">
        <f>IF('3_캐릭터정보'!C12="","",'3_캐릭터정보'!C12)</f>
        <v/>
      </c>
      <c r="D12" s="23" t="str">
        <f>IF('3_캐릭터정보'!I12="","",'3_캐릭터정보'!I12)</f>
        <v/>
      </c>
      <c r="E12" s="23" t="str">
        <f>IF('3_캐릭터정보'!J12="","",'3_캐릭터정보'!J12)</f>
        <v/>
      </c>
      <c r="F12" s="24">
        <f>IF($B12&lt;&gt;"Y",0,IFERROR(SUMPRODUCT(('1_보스정보'!$H$8:$H$67="Y")*(('1_보스정보'!$J$7=$D12)*('1_보스정보'!$J$8:$J$67="Y")+('1_보스정보'!$K$7=$D12)*('1_보스정보'!$K$8:$K$67="Y")+('1_보스정보'!$L$7=$D12)*('1_보스정보'!$L$8:$L$67="Y")+('1_보스정보'!$M$7=$D12)*('1_보스정보'!$M$8:$M$67="Y")+('1_보스정보'!$N$7=$D12)*('1_보스정보'!$N$8:$N$67="Y")+('1_보스정보'!$O$7=$D12)*('1_보스정보'!$O$8:$O$67="Y")+('1_보스정보'!$P$7=$D12)*('1_보스정보'!$P$8:$P$67="Y")+('1_보스정보'!$Q$7=$D12)*('1_보스정보'!$Q$8:$Q$67="Y")+('1_보스정보'!$R$7=$D12)*('1_보스정보'!$R$8:$R$67="Y")+('1_보스정보'!$S$7=$D12)*('1_보스정보'!$S$8:$S$67="Y")+('1_보스정보'!$T$7=$D12)*('1_보스정보'!$T$8:$T$67="Y")+('1_보스정보'!$U$7=$D12)*('1_보스정보'!$U$8:$U$67="Y"))),0))</f>
        <v>0</v>
      </c>
      <c r="G12" s="24" t="str">
        <f>IF($B12&lt;&gt;"Y","",SUM($F$8:F12))</f>
        <v/>
      </c>
      <c r="H12" s="25">
        <f>IF($B12&lt;&gt;"Y",0,IFERROR(SUMPRODUCT(('1_보스정보'!$H$8:$H$67="Y")*(('1_보스정보'!$J$7=$D12)*('1_보스정보'!$J$8:$J$67="Y")+('1_보스정보'!$K$7=$D12)*('1_보스정보'!$K$8:$K$67="Y")+('1_보스정보'!$L$7=$D12)*('1_보스정보'!$L$8:$L$67="Y")+('1_보스정보'!$M$7=$D12)*('1_보스정보'!$M$8:$M$67="Y")+('1_보스정보'!$N$7=$D12)*('1_보스정보'!$N$8:$N$67="Y")+('1_보스정보'!$O$7=$D12)*('1_보스정보'!$O$8:$O$67="Y")+('1_보스정보'!$P$7=$D12)*('1_보스정보'!$P$8:$P$67="Y")+('1_보스정보'!$Q$7=$D12)*('1_보스정보'!$Q$8:$Q$67="Y")+('1_보스정보'!$R$7=$D12)*('1_보스정보'!$R$8:$R$67="Y")+('1_보스정보'!$S$7=$D12)*('1_보스정보'!$S$8:$S$67="Y")+('1_보스정보'!$T$7=$D12)*('1_보스정보'!$T$8:$T$67="Y")+('1_보스정보'!$U$7=$D12)*('1_보스정보'!$U$8:$U$67="Y"))*'1_보스정보'!$D$8:$D$67),0))</f>
        <v>0</v>
      </c>
      <c r="I12" s="24">
        <f>IF($B12&lt;&gt;"Y",0,IFERROR(SUMPRODUCT(('1_보스정보'!$H$8:$H$67="Y")*(('1_보스정보'!$J$7=$D12)*('1_보스정보'!$J$8:$J$67="Y")+('1_보스정보'!$K$7=$D12)*('1_보스정보'!$K$8:$K$67="Y")+('1_보스정보'!$L$7=$D12)*('1_보스정보'!$L$8:$L$67="Y")+('1_보스정보'!$M$7=$D12)*('1_보스정보'!$M$8:$M$67="Y")+('1_보스정보'!$N$7=$D12)*('1_보스정보'!$N$8:$N$67="Y")+('1_보스정보'!$O$7=$D12)*('1_보스정보'!$O$8:$O$67="Y")+('1_보스정보'!$P$7=$D12)*('1_보스정보'!$P$8:$P$67="Y")+('1_보스정보'!$Q$7=$D12)*('1_보스정보'!$Q$8:$Q$67="Y")+('1_보스정보'!$R$7=$D12)*('1_보스정보'!$R$8:$R$67="Y")+('1_보스정보'!$S$7=$D12)*('1_보스정보'!$S$8:$S$67="Y")+('1_보스정보'!$T$7=$D12)*('1_보스정보'!$T$8:$T$67="Y")+('1_보스정보'!$U$7=$D12)*('1_보스정보'!$U$8:$U$67="Y"))*'1_보스정보'!$E$8:$E$67),0))</f>
        <v>0</v>
      </c>
      <c r="J12" s="24">
        <f>IF($B12&lt;&gt;"Y",0,IFERROR(SUMPRODUCT(('1_보스정보'!$H$8:$H$67="Y")*(('1_보스정보'!$J$7=$D12)*('1_보스정보'!$J$8:$J$67="Y")+('1_보스정보'!$K$7=$D12)*('1_보스정보'!$K$8:$K$67="Y")+('1_보스정보'!$L$7=$D12)*('1_보스정보'!$L$8:$L$67="Y")+('1_보스정보'!$M$7=$D12)*('1_보스정보'!$M$8:$M$67="Y")+('1_보스정보'!$N$7=$D12)*('1_보스정보'!$N$8:$N$67="Y")+('1_보스정보'!$O$7=$D12)*('1_보스정보'!$O$8:$O$67="Y")+('1_보스정보'!$P$7=$D12)*('1_보스정보'!$P$8:$P$67="Y")+('1_보스정보'!$Q$7=$D12)*('1_보스정보'!$Q$8:$Q$67="Y")+('1_보스정보'!$R$7=$D12)*('1_보스정보'!$R$8:$R$67="Y")+('1_보스정보'!$S$7=$D12)*('1_보스정보'!$S$8:$S$67="Y")+('1_보스정보'!$T$7=$D12)*('1_보스정보'!$T$8:$T$67="Y")+('1_보스정보'!$U$7=$D12)*('1_보스정보'!$U$8:$U$67="Y"))*'1_보스정보'!$F$8:$F$67),0))</f>
        <v>0</v>
      </c>
      <c r="K12" s="24">
        <f>IF($B12&lt;&gt;"Y",0,IFERROR(SUMPRODUCT(('1_보스정보'!$H$8:$H$67="Y")*(('1_보스정보'!$J$7=$D12)*('1_보스정보'!$J$8:$J$67="Y")+('1_보스정보'!$K$7=$D12)*('1_보스정보'!$K$8:$K$67="Y")+('1_보스정보'!$L$7=$D12)*('1_보스정보'!$L$8:$L$67="Y")+('1_보스정보'!$M$7=$D12)*('1_보스정보'!$M$8:$M$67="Y")+('1_보스정보'!$N$7=$D12)*('1_보스정보'!$N$8:$N$67="Y")+('1_보스정보'!$O$7=$D12)*('1_보스정보'!$O$8:$O$67="Y")+('1_보스정보'!$P$7=$D12)*('1_보스정보'!$P$8:$P$67="Y")+('1_보스정보'!$Q$7=$D12)*('1_보스정보'!$Q$8:$Q$67="Y")+('1_보스정보'!$R$7=$D12)*('1_보스정보'!$R$8:$R$67="Y")+('1_보스정보'!$S$7=$D12)*('1_보스정보'!$S$8:$S$67="Y")+('1_보스정보'!$T$7=$D12)*('1_보스정보'!$T$8:$T$67="Y")+('1_보스정보'!$U$7=$D12)*('1_보스정보'!$U$8:$U$67="Y"))*'1_보스정보'!$G$8:$G$67),0))</f>
        <v>0</v>
      </c>
      <c r="L12" s="26">
        <f>IF('3_캐릭터정보'!L12="",0,'3_캐릭터정보'!L12)</f>
        <v>0</v>
      </c>
      <c r="M12" s="27">
        <f>IF($B12&lt;&gt;"Y",0,IFERROR(INDEX('2_도핑계산'!$J$4:$J$13,MATCH($E12,'2_도핑계산'!$G$4:$G$13,0)),0))</f>
        <v>0</v>
      </c>
      <c r="N12" s="27">
        <f t="shared" si="0"/>
        <v>0</v>
      </c>
      <c r="O12" s="23" t="str">
        <f>IF($B12&lt;&gt;"Y","",IF(F12&gt;'1_보스정보'!$B$3,"초과","OK"))</f>
        <v/>
      </c>
      <c r="P12" s="23" t="str">
        <f>IF($B12&lt;&gt;"Y","",IF(G12&gt;'1_보스정보'!$B$4,"초과","OK"))</f>
        <v/>
      </c>
      <c r="Q12" s="23" t="str">
        <f>IF('3_캐릭터정보'!O12="","",'3_캐릭터정보'!O12)</f>
        <v/>
      </c>
    </row>
    <row r="13" spans="1:17">
      <c r="A13" s="23">
        <f>'3_캐릭터정보'!A13</f>
        <v>6</v>
      </c>
      <c r="B13" s="23" t="str">
        <f>'3_캐릭터정보'!B13</f>
        <v>N</v>
      </c>
      <c r="C13" s="23" t="str">
        <f>IF('3_캐릭터정보'!C13="","",'3_캐릭터정보'!C13)</f>
        <v/>
      </c>
      <c r="D13" s="23" t="str">
        <f>IF('3_캐릭터정보'!I13="","",'3_캐릭터정보'!I13)</f>
        <v/>
      </c>
      <c r="E13" s="23" t="str">
        <f>IF('3_캐릭터정보'!J13="","",'3_캐릭터정보'!J13)</f>
        <v/>
      </c>
      <c r="F13" s="24">
        <f>IF($B13&lt;&gt;"Y",0,IFERROR(SUMPRODUCT(('1_보스정보'!$H$8:$H$67="Y")*(('1_보스정보'!$J$7=$D13)*('1_보스정보'!$J$8:$J$67="Y")+('1_보스정보'!$K$7=$D13)*('1_보스정보'!$K$8:$K$67="Y")+('1_보스정보'!$L$7=$D13)*('1_보스정보'!$L$8:$L$67="Y")+('1_보스정보'!$M$7=$D13)*('1_보스정보'!$M$8:$M$67="Y")+('1_보스정보'!$N$7=$D13)*('1_보스정보'!$N$8:$N$67="Y")+('1_보스정보'!$O$7=$D13)*('1_보스정보'!$O$8:$O$67="Y")+('1_보스정보'!$P$7=$D13)*('1_보스정보'!$P$8:$P$67="Y")+('1_보스정보'!$Q$7=$D13)*('1_보스정보'!$Q$8:$Q$67="Y")+('1_보스정보'!$R$7=$D13)*('1_보스정보'!$R$8:$R$67="Y")+('1_보스정보'!$S$7=$D13)*('1_보스정보'!$S$8:$S$67="Y")+('1_보스정보'!$T$7=$D13)*('1_보스정보'!$T$8:$T$67="Y")+('1_보스정보'!$U$7=$D13)*('1_보스정보'!$U$8:$U$67="Y"))),0))</f>
        <v>0</v>
      </c>
      <c r="G13" s="24" t="str">
        <f>IF($B13&lt;&gt;"Y","",SUM($F$8:F13))</f>
        <v/>
      </c>
      <c r="H13" s="25">
        <f>IF($B13&lt;&gt;"Y",0,IFERROR(SUMPRODUCT(('1_보스정보'!$H$8:$H$67="Y")*(('1_보스정보'!$J$7=$D13)*('1_보스정보'!$J$8:$J$67="Y")+('1_보스정보'!$K$7=$D13)*('1_보스정보'!$K$8:$K$67="Y")+('1_보스정보'!$L$7=$D13)*('1_보스정보'!$L$8:$L$67="Y")+('1_보스정보'!$M$7=$D13)*('1_보스정보'!$M$8:$M$67="Y")+('1_보스정보'!$N$7=$D13)*('1_보스정보'!$N$8:$N$67="Y")+('1_보스정보'!$O$7=$D13)*('1_보스정보'!$O$8:$O$67="Y")+('1_보스정보'!$P$7=$D13)*('1_보스정보'!$P$8:$P$67="Y")+('1_보스정보'!$Q$7=$D13)*('1_보스정보'!$Q$8:$Q$67="Y")+('1_보스정보'!$R$7=$D13)*('1_보스정보'!$R$8:$R$67="Y")+('1_보스정보'!$S$7=$D13)*('1_보스정보'!$S$8:$S$67="Y")+('1_보스정보'!$T$7=$D13)*('1_보스정보'!$T$8:$T$67="Y")+('1_보스정보'!$U$7=$D13)*('1_보스정보'!$U$8:$U$67="Y"))*'1_보스정보'!$D$8:$D$67),0))</f>
        <v>0</v>
      </c>
      <c r="I13" s="24">
        <f>IF($B13&lt;&gt;"Y",0,IFERROR(SUMPRODUCT(('1_보스정보'!$H$8:$H$67="Y")*(('1_보스정보'!$J$7=$D13)*('1_보스정보'!$J$8:$J$67="Y")+('1_보스정보'!$K$7=$D13)*('1_보스정보'!$K$8:$K$67="Y")+('1_보스정보'!$L$7=$D13)*('1_보스정보'!$L$8:$L$67="Y")+('1_보스정보'!$M$7=$D13)*('1_보스정보'!$M$8:$M$67="Y")+('1_보스정보'!$N$7=$D13)*('1_보스정보'!$N$8:$N$67="Y")+('1_보스정보'!$O$7=$D13)*('1_보스정보'!$O$8:$O$67="Y")+('1_보스정보'!$P$7=$D13)*('1_보스정보'!$P$8:$P$67="Y")+('1_보스정보'!$Q$7=$D13)*('1_보스정보'!$Q$8:$Q$67="Y")+('1_보스정보'!$R$7=$D13)*('1_보스정보'!$R$8:$R$67="Y")+('1_보스정보'!$S$7=$D13)*('1_보스정보'!$S$8:$S$67="Y")+('1_보스정보'!$T$7=$D13)*('1_보스정보'!$T$8:$T$67="Y")+('1_보스정보'!$U$7=$D13)*('1_보스정보'!$U$8:$U$67="Y"))*'1_보스정보'!$E$8:$E$67),0))</f>
        <v>0</v>
      </c>
      <c r="J13" s="24">
        <f>IF($B13&lt;&gt;"Y",0,IFERROR(SUMPRODUCT(('1_보스정보'!$H$8:$H$67="Y")*(('1_보스정보'!$J$7=$D13)*('1_보스정보'!$J$8:$J$67="Y")+('1_보스정보'!$K$7=$D13)*('1_보스정보'!$K$8:$K$67="Y")+('1_보스정보'!$L$7=$D13)*('1_보스정보'!$L$8:$L$67="Y")+('1_보스정보'!$M$7=$D13)*('1_보스정보'!$M$8:$M$67="Y")+('1_보스정보'!$N$7=$D13)*('1_보스정보'!$N$8:$N$67="Y")+('1_보스정보'!$O$7=$D13)*('1_보스정보'!$O$8:$O$67="Y")+('1_보스정보'!$P$7=$D13)*('1_보스정보'!$P$8:$P$67="Y")+('1_보스정보'!$Q$7=$D13)*('1_보스정보'!$Q$8:$Q$67="Y")+('1_보스정보'!$R$7=$D13)*('1_보스정보'!$R$8:$R$67="Y")+('1_보스정보'!$S$7=$D13)*('1_보스정보'!$S$8:$S$67="Y")+('1_보스정보'!$T$7=$D13)*('1_보스정보'!$T$8:$T$67="Y")+('1_보스정보'!$U$7=$D13)*('1_보스정보'!$U$8:$U$67="Y"))*'1_보스정보'!$F$8:$F$67),0))</f>
        <v>0</v>
      </c>
      <c r="K13" s="24">
        <f>IF($B13&lt;&gt;"Y",0,IFERROR(SUMPRODUCT(('1_보스정보'!$H$8:$H$67="Y")*(('1_보스정보'!$J$7=$D13)*('1_보스정보'!$J$8:$J$67="Y")+('1_보스정보'!$K$7=$D13)*('1_보스정보'!$K$8:$K$67="Y")+('1_보스정보'!$L$7=$D13)*('1_보스정보'!$L$8:$L$67="Y")+('1_보스정보'!$M$7=$D13)*('1_보스정보'!$M$8:$M$67="Y")+('1_보스정보'!$N$7=$D13)*('1_보스정보'!$N$8:$N$67="Y")+('1_보스정보'!$O$7=$D13)*('1_보스정보'!$O$8:$O$67="Y")+('1_보스정보'!$P$7=$D13)*('1_보스정보'!$P$8:$P$67="Y")+('1_보스정보'!$Q$7=$D13)*('1_보스정보'!$Q$8:$Q$67="Y")+('1_보스정보'!$R$7=$D13)*('1_보스정보'!$R$8:$R$67="Y")+('1_보스정보'!$S$7=$D13)*('1_보스정보'!$S$8:$S$67="Y")+('1_보스정보'!$T$7=$D13)*('1_보스정보'!$T$8:$T$67="Y")+('1_보스정보'!$U$7=$D13)*('1_보스정보'!$U$8:$U$67="Y"))*'1_보스정보'!$G$8:$G$67),0))</f>
        <v>0</v>
      </c>
      <c r="L13" s="26">
        <f>IF('3_캐릭터정보'!L13="",0,'3_캐릭터정보'!L13)</f>
        <v>0</v>
      </c>
      <c r="M13" s="27">
        <f>IF($B13&lt;&gt;"Y",0,IFERROR(INDEX('2_도핑계산'!$J$4:$J$13,MATCH($E13,'2_도핑계산'!$G$4:$G$13,0)),0))</f>
        <v>0</v>
      </c>
      <c r="N13" s="27">
        <f t="shared" si="0"/>
        <v>0</v>
      </c>
      <c r="O13" s="23" t="str">
        <f>IF($B13&lt;&gt;"Y","",IF(F13&gt;'1_보스정보'!$B$3,"초과","OK"))</f>
        <v/>
      </c>
      <c r="P13" s="23" t="str">
        <f>IF($B13&lt;&gt;"Y","",IF(G13&gt;'1_보스정보'!$B$4,"초과","OK"))</f>
        <v/>
      </c>
      <c r="Q13" s="23" t="str">
        <f>IF('3_캐릭터정보'!O13="","",'3_캐릭터정보'!O13)</f>
        <v/>
      </c>
    </row>
    <row r="14" spans="1:17">
      <c r="A14" s="23">
        <f>'3_캐릭터정보'!A14</f>
        <v>7</v>
      </c>
      <c r="B14" s="23" t="str">
        <f>'3_캐릭터정보'!B14</f>
        <v>N</v>
      </c>
      <c r="C14" s="23" t="str">
        <f>IF('3_캐릭터정보'!C14="","",'3_캐릭터정보'!C14)</f>
        <v/>
      </c>
      <c r="D14" s="23" t="str">
        <f>IF('3_캐릭터정보'!I14="","",'3_캐릭터정보'!I14)</f>
        <v/>
      </c>
      <c r="E14" s="23" t="str">
        <f>IF('3_캐릭터정보'!J14="","",'3_캐릭터정보'!J14)</f>
        <v/>
      </c>
      <c r="F14" s="24">
        <f>IF($B14&lt;&gt;"Y",0,IFERROR(SUMPRODUCT(('1_보스정보'!$H$8:$H$67="Y")*(('1_보스정보'!$J$7=$D14)*('1_보스정보'!$J$8:$J$67="Y")+('1_보스정보'!$K$7=$D14)*('1_보스정보'!$K$8:$K$67="Y")+('1_보스정보'!$L$7=$D14)*('1_보스정보'!$L$8:$L$67="Y")+('1_보스정보'!$M$7=$D14)*('1_보스정보'!$M$8:$M$67="Y")+('1_보스정보'!$N$7=$D14)*('1_보스정보'!$N$8:$N$67="Y")+('1_보스정보'!$O$7=$D14)*('1_보스정보'!$O$8:$O$67="Y")+('1_보스정보'!$P$7=$D14)*('1_보스정보'!$P$8:$P$67="Y")+('1_보스정보'!$Q$7=$D14)*('1_보스정보'!$Q$8:$Q$67="Y")+('1_보스정보'!$R$7=$D14)*('1_보스정보'!$R$8:$R$67="Y")+('1_보스정보'!$S$7=$D14)*('1_보스정보'!$S$8:$S$67="Y")+('1_보스정보'!$T$7=$D14)*('1_보스정보'!$T$8:$T$67="Y")+('1_보스정보'!$U$7=$D14)*('1_보스정보'!$U$8:$U$67="Y"))),0))</f>
        <v>0</v>
      </c>
      <c r="G14" s="24" t="str">
        <f>IF($B14&lt;&gt;"Y","",SUM($F$8:F14))</f>
        <v/>
      </c>
      <c r="H14" s="25">
        <f>IF($B14&lt;&gt;"Y",0,IFERROR(SUMPRODUCT(('1_보스정보'!$H$8:$H$67="Y")*(('1_보스정보'!$J$7=$D14)*('1_보스정보'!$J$8:$J$67="Y")+('1_보스정보'!$K$7=$D14)*('1_보스정보'!$K$8:$K$67="Y")+('1_보스정보'!$L$7=$D14)*('1_보스정보'!$L$8:$L$67="Y")+('1_보스정보'!$M$7=$D14)*('1_보스정보'!$M$8:$M$67="Y")+('1_보스정보'!$N$7=$D14)*('1_보스정보'!$N$8:$N$67="Y")+('1_보스정보'!$O$7=$D14)*('1_보스정보'!$O$8:$O$67="Y")+('1_보스정보'!$P$7=$D14)*('1_보스정보'!$P$8:$P$67="Y")+('1_보스정보'!$Q$7=$D14)*('1_보스정보'!$Q$8:$Q$67="Y")+('1_보스정보'!$R$7=$D14)*('1_보스정보'!$R$8:$R$67="Y")+('1_보스정보'!$S$7=$D14)*('1_보스정보'!$S$8:$S$67="Y")+('1_보스정보'!$T$7=$D14)*('1_보스정보'!$T$8:$T$67="Y")+('1_보스정보'!$U$7=$D14)*('1_보스정보'!$U$8:$U$67="Y"))*'1_보스정보'!$D$8:$D$67),0))</f>
        <v>0</v>
      </c>
      <c r="I14" s="24">
        <f>IF($B14&lt;&gt;"Y",0,IFERROR(SUMPRODUCT(('1_보스정보'!$H$8:$H$67="Y")*(('1_보스정보'!$J$7=$D14)*('1_보스정보'!$J$8:$J$67="Y")+('1_보스정보'!$K$7=$D14)*('1_보스정보'!$K$8:$K$67="Y")+('1_보스정보'!$L$7=$D14)*('1_보스정보'!$L$8:$L$67="Y")+('1_보스정보'!$M$7=$D14)*('1_보스정보'!$M$8:$M$67="Y")+('1_보스정보'!$N$7=$D14)*('1_보스정보'!$N$8:$N$67="Y")+('1_보스정보'!$O$7=$D14)*('1_보스정보'!$O$8:$O$67="Y")+('1_보스정보'!$P$7=$D14)*('1_보스정보'!$P$8:$P$67="Y")+('1_보스정보'!$Q$7=$D14)*('1_보스정보'!$Q$8:$Q$67="Y")+('1_보스정보'!$R$7=$D14)*('1_보스정보'!$R$8:$R$67="Y")+('1_보스정보'!$S$7=$D14)*('1_보스정보'!$S$8:$S$67="Y")+('1_보스정보'!$T$7=$D14)*('1_보스정보'!$T$8:$T$67="Y")+('1_보스정보'!$U$7=$D14)*('1_보스정보'!$U$8:$U$67="Y"))*'1_보스정보'!$E$8:$E$67),0))</f>
        <v>0</v>
      </c>
      <c r="J14" s="24">
        <f>IF($B14&lt;&gt;"Y",0,IFERROR(SUMPRODUCT(('1_보스정보'!$H$8:$H$67="Y")*(('1_보스정보'!$J$7=$D14)*('1_보스정보'!$J$8:$J$67="Y")+('1_보스정보'!$K$7=$D14)*('1_보스정보'!$K$8:$K$67="Y")+('1_보스정보'!$L$7=$D14)*('1_보스정보'!$L$8:$L$67="Y")+('1_보스정보'!$M$7=$D14)*('1_보스정보'!$M$8:$M$67="Y")+('1_보스정보'!$N$7=$D14)*('1_보스정보'!$N$8:$N$67="Y")+('1_보스정보'!$O$7=$D14)*('1_보스정보'!$O$8:$O$67="Y")+('1_보스정보'!$P$7=$D14)*('1_보스정보'!$P$8:$P$67="Y")+('1_보스정보'!$Q$7=$D14)*('1_보스정보'!$Q$8:$Q$67="Y")+('1_보스정보'!$R$7=$D14)*('1_보스정보'!$R$8:$R$67="Y")+('1_보스정보'!$S$7=$D14)*('1_보스정보'!$S$8:$S$67="Y")+('1_보스정보'!$T$7=$D14)*('1_보스정보'!$T$8:$T$67="Y")+('1_보스정보'!$U$7=$D14)*('1_보스정보'!$U$8:$U$67="Y"))*'1_보스정보'!$F$8:$F$67),0))</f>
        <v>0</v>
      </c>
      <c r="K14" s="24">
        <f>IF($B14&lt;&gt;"Y",0,IFERROR(SUMPRODUCT(('1_보스정보'!$H$8:$H$67="Y")*(('1_보스정보'!$J$7=$D14)*('1_보스정보'!$J$8:$J$67="Y")+('1_보스정보'!$K$7=$D14)*('1_보스정보'!$K$8:$K$67="Y")+('1_보스정보'!$L$7=$D14)*('1_보스정보'!$L$8:$L$67="Y")+('1_보스정보'!$M$7=$D14)*('1_보스정보'!$M$8:$M$67="Y")+('1_보스정보'!$N$7=$D14)*('1_보스정보'!$N$8:$N$67="Y")+('1_보스정보'!$O$7=$D14)*('1_보스정보'!$O$8:$O$67="Y")+('1_보스정보'!$P$7=$D14)*('1_보스정보'!$P$8:$P$67="Y")+('1_보스정보'!$Q$7=$D14)*('1_보스정보'!$Q$8:$Q$67="Y")+('1_보스정보'!$R$7=$D14)*('1_보스정보'!$R$8:$R$67="Y")+('1_보스정보'!$S$7=$D14)*('1_보스정보'!$S$8:$S$67="Y")+('1_보스정보'!$T$7=$D14)*('1_보스정보'!$T$8:$T$67="Y")+('1_보스정보'!$U$7=$D14)*('1_보스정보'!$U$8:$U$67="Y"))*'1_보스정보'!$G$8:$G$67),0))</f>
        <v>0</v>
      </c>
      <c r="L14" s="26">
        <f>IF('3_캐릭터정보'!L14="",0,'3_캐릭터정보'!L14)</f>
        <v>0</v>
      </c>
      <c r="M14" s="27">
        <f>IF($B14&lt;&gt;"Y",0,IFERROR(INDEX('2_도핑계산'!$J$4:$J$13,MATCH($E14,'2_도핑계산'!$G$4:$G$13,0)),0))</f>
        <v>0</v>
      </c>
      <c r="N14" s="27">
        <f t="shared" si="0"/>
        <v>0</v>
      </c>
      <c r="O14" s="23" t="str">
        <f>IF($B14&lt;&gt;"Y","",IF(F14&gt;'1_보스정보'!$B$3,"초과","OK"))</f>
        <v/>
      </c>
      <c r="P14" s="23" t="str">
        <f>IF($B14&lt;&gt;"Y","",IF(G14&gt;'1_보스정보'!$B$4,"초과","OK"))</f>
        <v/>
      </c>
      <c r="Q14" s="23" t="str">
        <f>IF('3_캐릭터정보'!O14="","",'3_캐릭터정보'!O14)</f>
        <v/>
      </c>
    </row>
    <row r="15" spans="1:17">
      <c r="A15" s="23">
        <f>'3_캐릭터정보'!A15</f>
        <v>8</v>
      </c>
      <c r="B15" s="23" t="str">
        <f>'3_캐릭터정보'!B15</f>
        <v>N</v>
      </c>
      <c r="C15" s="23" t="str">
        <f>IF('3_캐릭터정보'!C15="","",'3_캐릭터정보'!C15)</f>
        <v/>
      </c>
      <c r="D15" s="23" t="str">
        <f>IF('3_캐릭터정보'!I15="","",'3_캐릭터정보'!I15)</f>
        <v/>
      </c>
      <c r="E15" s="23" t="str">
        <f>IF('3_캐릭터정보'!J15="","",'3_캐릭터정보'!J15)</f>
        <v/>
      </c>
      <c r="F15" s="24">
        <f>IF($B15&lt;&gt;"Y",0,IFERROR(SUMPRODUCT(('1_보스정보'!$H$8:$H$67="Y")*(('1_보스정보'!$J$7=$D15)*('1_보스정보'!$J$8:$J$67="Y")+('1_보스정보'!$K$7=$D15)*('1_보스정보'!$K$8:$K$67="Y")+('1_보스정보'!$L$7=$D15)*('1_보스정보'!$L$8:$L$67="Y")+('1_보스정보'!$M$7=$D15)*('1_보스정보'!$M$8:$M$67="Y")+('1_보스정보'!$N$7=$D15)*('1_보스정보'!$N$8:$N$67="Y")+('1_보스정보'!$O$7=$D15)*('1_보스정보'!$O$8:$O$67="Y")+('1_보스정보'!$P$7=$D15)*('1_보스정보'!$P$8:$P$67="Y")+('1_보스정보'!$Q$7=$D15)*('1_보스정보'!$Q$8:$Q$67="Y")+('1_보스정보'!$R$7=$D15)*('1_보스정보'!$R$8:$R$67="Y")+('1_보스정보'!$S$7=$D15)*('1_보스정보'!$S$8:$S$67="Y")+('1_보스정보'!$T$7=$D15)*('1_보스정보'!$T$8:$T$67="Y")+('1_보스정보'!$U$7=$D15)*('1_보스정보'!$U$8:$U$67="Y"))),0))</f>
        <v>0</v>
      </c>
      <c r="G15" s="24" t="str">
        <f>IF($B15&lt;&gt;"Y","",SUM($F$8:F15))</f>
        <v/>
      </c>
      <c r="H15" s="25">
        <f>IF($B15&lt;&gt;"Y",0,IFERROR(SUMPRODUCT(('1_보스정보'!$H$8:$H$67="Y")*(('1_보스정보'!$J$7=$D15)*('1_보스정보'!$J$8:$J$67="Y")+('1_보스정보'!$K$7=$D15)*('1_보스정보'!$K$8:$K$67="Y")+('1_보스정보'!$L$7=$D15)*('1_보스정보'!$L$8:$L$67="Y")+('1_보스정보'!$M$7=$D15)*('1_보스정보'!$M$8:$M$67="Y")+('1_보스정보'!$N$7=$D15)*('1_보스정보'!$N$8:$N$67="Y")+('1_보스정보'!$O$7=$D15)*('1_보스정보'!$O$8:$O$67="Y")+('1_보스정보'!$P$7=$D15)*('1_보스정보'!$P$8:$P$67="Y")+('1_보스정보'!$Q$7=$D15)*('1_보스정보'!$Q$8:$Q$67="Y")+('1_보스정보'!$R$7=$D15)*('1_보스정보'!$R$8:$R$67="Y")+('1_보스정보'!$S$7=$D15)*('1_보스정보'!$S$8:$S$67="Y")+('1_보스정보'!$T$7=$D15)*('1_보스정보'!$T$8:$T$67="Y")+('1_보스정보'!$U$7=$D15)*('1_보스정보'!$U$8:$U$67="Y"))*'1_보스정보'!$D$8:$D$67),0))</f>
        <v>0</v>
      </c>
      <c r="I15" s="24">
        <f>IF($B15&lt;&gt;"Y",0,IFERROR(SUMPRODUCT(('1_보스정보'!$H$8:$H$67="Y")*(('1_보스정보'!$J$7=$D15)*('1_보스정보'!$J$8:$J$67="Y")+('1_보스정보'!$K$7=$D15)*('1_보스정보'!$K$8:$K$67="Y")+('1_보스정보'!$L$7=$D15)*('1_보스정보'!$L$8:$L$67="Y")+('1_보스정보'!$M$7=$D15)*('1_보스정보'!$M$8:$M$67="Y")+('1_보스정보'!$N$7=$D15)*('1_보스정보'!$N$8:$N$67="Y")+('1_보스정보'!$O$7=$D15)*('1_보스정보'!$O$8:$O$67="Y")+('1_보스정보'!$P$7=$D15)*('1_보스정보'!$P$8:$P$67="Y")+('1_보스정보'!$Q$7=$D15)*('1_보스정보'!$Q$8:$Q$67="Y")+('1_보스정보'!$R$7=$D15)*('1_보스정보'!$R$8:$R$67="Y")+('1_보스정보'!$S$7=$D15)*('1_보스정보'!$S$8:$S$67="Y")+('1_보스정보'!$T$7=$D15)*('1_보스정보'!$T$8:$T$67="Y")+('1_보스정보'!$U$7=$D15)*('1_보스정보'!$U$8:$U$67="Y"))*'1_보스정보'!$E$8:$E$67),0))</f>
        <v>0</v>
      </c>
      <c r="J15" s="24">
        <f>IF($B15&lt;&gt;"Y",0,IFERROR(SUMPRODUCT(('1_보스정보'!$H$8:$H$67="Y")*(('1_보스정보'!$J$7=$D15)*('1_보스정보'!$J$8:$J$67="Y")+('1_보스정보'!$K$7=$D15)*('1_보스정보'!$K$8:$K$67="Y")+('1_보스정보'!$L$7=$D15)*('1_보스정보'!$L$8:$L$67="Y")+('1_보스정보'!$M$7=$D15)*('1_보스정보'!$M$8:$M$67="Y")+('1_보스정보'!$N$7=$D15)*('1_보스정보'!$N$8:$N$67="Y")+('1_보스정보'!$O$7=$D15)*('1_보스정보'!$O$8:$O$67="Y")+('1_보스정보'!$P$7=$D15)*('1_보스정보'!$P$8:$P$67="Y")+('1_보스정보'!$Q$7=$D15)*('1_보스정보'!$Q$8:$Q$67="Y")+('1_보스정보'!$R$7=$D15)*('1_보스정보'!$R$8:$R$67="Y")+('1_보스정보'!$S$7=$D15)*('1_보스정보'!$S$8:$S$67="Y")+('1_보스정보'!$T$7=$D15)*('1_보스정보'!$T$8:$T$67="Y")+('1_보스정보'!$U$7=$D15)*('1_보스정보'!$U$8:$U$67="Y"))*'1_보스정보'!$F$8:$F$67),0))</f>
        <v>0</v>
      </c>
      <c r="K15" s="24">
        <f>IF($B15&lt;&gt;"Y",0,IFERROR(SUMPRODUCT(('1_보스정보'!$H$8:$H$67="Y")*(('1_보스정보'!$J$7=$D15)*('1_보스정보'!$J$8:$J$67="Y")+('1_보스정보'!$K$7=$D15)*('1_보스정보'!$K$8:$K$67="Y")+('1_보스정보'!$L$7=$D15)*('1_보스정보'!$L$8:$L$67="Y")+('1_보스정보'!$M$7=$D15)*('1_보스정보'!$M$8:$M$67="Y")+('1_보스정보'!$N$7=$D15)*('1_보스정보'!$N$8:$N$67="Y")+('1_보스정보'!$O$7=$D15)*('1_보스정보'!$O$8:$O$67="Y")+('1_보스정보'!$P$7=$D15)*('1_보스정보'!$P$8:$P$67="Y")+('1_보스정보'!$Q$7=$D15)*('1_보스정보'!$Q$8:$Q$67="Y")+('1_보스정보'!$R$7=$D15)*('1_보스정보'!$R$8:$R$67="Y")+('1_보스정보'!$S$7=$D15)*('1_보스정보'!$S$8:$S$67="Y")+('1_보스정보'!$T$7=$D15)*('1_보스정보'!$T$8:$T$67="Y")+('1_보스정보'!$U$7=$D15)*('1_보스정보'!$U$8:$U$67="Y"))*'1_보스정보'!$G$8:$G$67),0))</f>
        <v>0</v>
      </c>
      <c r="L15" s="26">
        <f>IF('3_캐릭터정보'!L15="",0,'3_캐릭터정보'!L15)</f>
        <v>0</v>
      </c>
      <c r="M15" s="27">
        <f>IF($B15&lt;&gt;"Y",0,IFERROR(INDEX('2_도핑계산'!$J$4:$J$13,MATCH($E15,'2_도핑계산'!$G$4:$G$13,0)),0))</f>
        <v>0</v>
      </c>
      <c r="N15" s="27">
        <f t="shared" si="0"/>
        <v>0</v>
      </c>
      <c r="O15" s="23" t="str">
        <f>IF($B15&lt;&gt;"Y","",IF(F15&gt;'1_보스정보'!$B$3,"초과","OK"))</f>
        <v/>
      </c>
      <c r="P15" s="23" t="str">
        <f>IF($B15&lt;&gt;"Y","",IF(G15&gt;'1_보스정보'!$B$4,"초과","OK"))</f>
        <v/>
      </c>
      <c r="Q15" s="23" t="str">
        <f>IF('3_캐릭터정보'!O15="","",'3_캐릭터정보'!O15)</f>
        <v/>
      </c>
    </row>
    <row r="16" spans="1:17">
      <c r="A16" s="23">
        <f>'3_캐릭터정보'!A16</f>
        <v>9</v>
      </c>
      <c r="B16" s="23" t="str">
        <f>'3_캐릭터정보'!B16</f>
        <v>N</v>
      </c>
      <c r="C16" s="23" t="str">
        <f>IF('3_캐릭터정보'!C16="","",'3_캐릭터정보'!C16)</f>
        <v/>
      </c>
      <c r="D16" s="23" t="str">
        <f>IF('3_캐릭터정보'!I16="","",'3_캐릭터정보'!I16)</f>
        <v/>
      </c>
      <c r="E16" s="23" t="str">
        <f>IF('3_캐릭터정보'!J16="","",'3_캐릭터정보'!J16)</f>
        <v/>
      </c>
      <c r="F16" s="24">
        <f>IF($B16&lt;&gt;"Y",0,IFERROR(SUMPRODUCT(('1_보스정보'!$H$8:$H$67="Y")*(('1_보스정보'!$J$7=$D16)*('1_보스정보'!$J$8:$J$67="Y")+('1_보스정보'!$K$7=$D16)*('1_보스정보'!$K$8:$K$67="Y")+('1_보스정보'!$L$7=$D16)*('1_보스정보'!$L$8:$L$67="Y")+('1_보스정보'!$M$7=$D16)*('1_보스정보'!$M$8:$M$67="Y")+('1_보스정보'!$N$7=$D16)*('1_보스정보'!$N$8:$N$67="Y")+('1_보스정보'!$O$7=$D16)*('1_보스정보'!$O$8:$O$67="Y")+('1_보스정보'!$P$7=$D16)*('1_보스정보'!$P$8:$P$67="Y")+('1_보스정보'!$Q$7=$D16)*('1_보스정보'!$Q$8:$Q$67="Y")+('1_보스정보'!$R$7=$D16)*('1_보스정보'!$R$8:$R$67="Y")+('1_보스정보'!$S$7=$D16)*('1_보스정보'!$S$8:$S$67="Y")+('1_보스정보'!$T$7=$D16)*('1_보스정보'!$T$8:$T$67="Y")+('1_보스정보'!$U$7=$D16)*('1_보스정보'!$U$8:$U$67="Y"))),0))</f>
        <v>0</v>
      </c>
      <c r="G16" s="24" t="str">
        <f>IF($B16&lt;&gt;"Y","",SUM($F$8:F16))</f>
        <v/>
      </c>
      <c r="H16" s="25">
        <f>IF($B16&lt;&gt;"Y",0,IFERROR(SUMPRODUCT(('1_보스정보'!$H$8:$H$67="Y")*(('1_보스정보'!$J$7=$D16)*('1_보스정보'!$J$8:$J$67="Y")+('1_보스정보'!$K$7=$D16)*('1_보스정보'!$K$8:$K$67="Y")+('1_보스정보'!$L$7=$D16)*('1_보스정보'!$L$8:$L$67="Y")+('1_보스정보'!$M$7=$D16)*('1_보스정보'!$M$8:$M$67="Y")+('1_보스정보'!$N$7=$D16)*('1_보스정보'!$N$8:$N$67="Y")+('1_보스정보'!$O$7=$D16)*('1_보스정보'!$O$8:$O$67="Y")+('1_보스정보'!$P$7=$D16)*('1_보스정보'!$P$8:$P$67="Y")+('1_보스정보'!$Q$7=$D16)*('1_보스정보'!$Q$8:$Q$67="Y")+('1_보스정보'!$R$7=$D16)*('1_보스정보'!$R$8:$R$67="Y")+('1_보스정보'!$S$7=$D16)*('1_보스정보'!$S$8:$S$67="Y")+('1_보스정보'!$T$7=$D16)*('1_보스정보'!$T$8:$T$67="Y")+('1_보스정보'!$U$7=$D16)*('1_보스정보'!$U$8:$U$67="Y"))*'1_보스정보'!$D$8:$D$67),0))</f>
        <v>0</v>
      </c>
      <c r="I16" s="24">
        <f>IF($B16&lt;&gt;"Y",0,IFERROR(SUMPRODUCT(('1_보스정보'!$H$8:$H$67="Y")*(('1_보스정보'!$J$7=$D16)*('1_보스정보'!$J$8:$J$67="Y")+('1_보스정보'!$K$7=$D16)*('1_보스정보'!$K$8:$K$67="Y")+('1_보스정보'!$L$7=$D16)*('1_보스정보'!$L$8:$L$67="Y")+('1_보스정보'!$M$7=$D16)*('1_보스정보'!$M$8:$M$67="Y")+('1_보스정보'!$N$7=$D16)*('1_보스정보'!$N$8:$N$67="Y")+('1_보스정보'!$O$7=$D16)*('1_보스정보'!$O$8:$O$67="Y")+('1_보스정보'!$P$7=$D16)*('1_보스정보'!$P$8:$P$67="Y")+('1_보스정보'!$Q$7=$D16)*('1_보스정보'!$Q$8:$Q$67="Y")+('1_보스정보'!$R$7=$D16)*('1_보스정보'!$R$8:$R$67="Y")+('1_보스정보'!$S$7=$D16)*('1_보스정보'!$S$8:$S$67="Y")+('1_보스정보'!$T$7=$D16)*('1_보스정보'!$T$8:$T$67="Y")+('1_보스정보'!$U$7=$D16)*('1_보스정보'!$U$8:$U$67="Y"))*'1_보스정보'!$E$8:$E$67),0))</f>
        <v>0</v>
      </c>
      <c r="J16" s="24">
        <f>IF($B16&lt;&gt;"Y",0,IFERROR(SUMPRODUCT(('1_보스정보'!$H$8:$H$67="Y")*(('1_보스정보'!$J$7=$D16)*('1_보스정보'!$J$8:$J$67="Y")+('1_보스정보'!$K$7=$D16)*('1_보스정보'!$K$8:$K$67="Y")+('1_보스정보'!$L$7=$D16)*('1_보스정보'!$L$8:$L$67="Y")+('1_보스정보'!$M$7=$D16)*('1_보스정보'!$M$8:$M$67="Y")+('1_보스정보'!$N$7=$D16)*('1_보스정보'!$N$8:$N$67="Y")+('1_보스정보'!$O$7=$D16)*('1_보스정보'!$O$8:$O$67="Y")+('1_보스정보'!$P$7=$D16)*('1_보스정보'!$P$8:$P$67="Y")+('1_보스정보'!$Q$7=$D16)*('1_보스정보'!$Q$8:$Q$67="Y")+('1_보스정보'!$R$7=$D16)*('1_보스정보'!$R$8:$R$67="Y")+('1_보스정보'!$S$7=$D16)*('1_보스정보'!$S$8:$S$67="Y")+('1_보스정보'!$T$7=$D16)*('1_보스정보'!$T$8:$T$67="Y")+('1_보스정보'!$U$7=$D16)*('1_보스정보'!$U$8:$U$67="Y"))*'1_보스정보'!$F$8:$F$67),0))</f>
        <v>0</v>
      </c>
      <c r="K16" s="24">
        <f>IF($B16&lt;&gt;"Y",0,IFERROR(SUMPRODUCT(('1_보스정보'!$H$8:$H$67="Y")*(('1_보스정보'!$J$7=$D16)*('1_보스정보'!$J$8:$J$67="Y")+('1_보스정보'!$K$7=$D16)*('1_보스정보'!$K$8:$K$67="Y")+('1_보스정보'!$L$7=$D16)*('1_보스정보'!$L$8:$L$67="Y")+('1_보스정보'!$M$7=$D16)*('1_보스정보'!$M$8:$M$67="Y")+('1_보스정보'!$N$7=$D16)*('1_보스정보'!$N$8:$N$67="Y")+('1_보스정보'!$O$7=$D16)*('1_보스정보'!$O$8:$O$67="Y")+('1_보스정보'!$P$7=$D16)*('1_보스정보'!$P$8:$P$67="Y")+('1_보스정보'!$Q$7=$D16)*('1_보스정보'!$Q$8:$Q$67="Y")+('1_보스정보'!$R$7=$D16)*('1_보스정보'!$R$8:$R$67="Y")+('1_보스정보'!$S$7=$D16)*('1_보스정보'!$S$8:$S$67="Y")+('1_보스정보'!$T$7=$D16)*('1_보스정보'!$T$8:$T$67="Y")+('1_보스정보'!$U$7=$D16)*('1_보스정보'!$U$8:$U$67="Y"))*'1_보스정보'!$G$8:$G$67),0))</f>
        <v>0</v>
      </c>
      <c r="L16" s="26">
        <f>IF('3_캐릭터정보'!L16="",0,'3_캐릭터정보'!L16)</f>
        <v>0</v>
      </c>
      <c r="M16" s="27">
        <f>IF($B16&lt;&gt;"Y",0,IFERROR(INDEX('2_도핑계산'!$J$4:$J$13,MATCH($E16,'2_도핑계산'!$G$4:$G$13,0)),0))</f>
        <v>0</v>
      </c>
      <c r="N16" s="27">
        <f t="shared" si="0"/>
        <v>0</v>
      </c>
      <c r="O16" s="23" t="str">
        <f>IF($B16&lt;&gt;"Y","",IF(F16&gt;'1_보스정보'!$B$3,"초과","OK"))</f>
        <v/>
      </c>
      <c r="P16" s="23" t="str">
        <f>IF($B16&lt;&gt;"Y","",IF(G16&gt;'1_보스정보'!$B$4,"초과","OK"))</f>
        <v/>
      </c>
      <c r="Q16" s="23" t="str">
        <f>IF('3_캐릭터정보'!O16="","",'3_캐릭터정보'!O16)</f>
        <v/>
      </c>
    </row>
    <row r="17" spans="1:17">
      <c r="A17" s="23">
        <f>'3_캐릭터정보'!A17</f>
        <v>10</v>
      </c>
      <c r="B17" s="23" t="str">
        <f>'3_캐릭터정보'!B17</f>
        <v>N</v>
      </c>
      <c r="C17" s="23" t="str">
        <f>IF('3_캐릭터정보'!C17="","",'3_캐릭터정보'!C17)</f>
        <v/>
      </c>
      <c r="D17" s="23" t="str">
        <f>IF('3_캐릭터정보'!I17="","",'3_캐릭터정보'!I17)</f>
        <v/>
      </c>
      <c r="E17" s="23" t="str">
        <f>IF('3_캐릭터정보'!J17="","",'3_캐릭터정보'!J17)</f>
        <v/>
      </c>
      <c r="F17" s="24">
        <f>IF($B17&lt;&gt;"Y",0,IFERROR(SUMPRODUCT(('1_보스정보'!$H$8:$H$67="Y")*(('1_보스정보'!$J$7=$D17)*('1_보스정보'!$J$8:$J$67="Y")+('1_보스정보'!$K$7=$D17)*('1_보스정보'!$K$8:$K$67="Y")+('1_보스정보'!$L$7=$D17)*('1_보스정보'!$L$8:$L$67="Y")+('1_보스정보'!$M$7=$D17)*('1_보스정보'!$M$8:$M$67="Y")+('1_보스정보'!$N$7=$D17)*('1_보스정보'!$N$8:$N$67="Y")+('1_보스정보'!$O$7=$D17)*('1_보스정보'!$O$8:$O$67="Y")+('1_보스정보'!$P$7=$D17)*('1_보스정보'!$P$8:$P$67="Y")+('1_보스정보'!$Q$7=$D17)*('1_보스정보'!$Q$8:$Q$67="Y")+('1_보스정보'!$R$7=$D17)*('1_보스정보'!$R$8:$R$67="Y")+('1_보스정보'!$S$7=$D17)*('1_보스정보'!$S$8:$S$67="Y")+('1_보스정보'!$T$7=$D17)*('1_보스정보'!$T$8:$T$67="Y")+('1_보스정보'!$U$7=$D17)*('1_보스정보'!$U$8:$U$67="Y"))),0))</f>
        <v>0</v>
      </c>
      <c r="G17" s="24" t="str">
        <f>IF($B17&lt;&gt;"Y","",SUM($F$8:F17))</f>
        <v/>
      </c>
      <c r="H17" s="25">
        <f>IF($B17&lt;&gt;"Y",0,IFERROR(SUMPRODUCT(('1_보스정보'!$H$8:$H$67="Y")*(('1_보스정보'!$J$7=$D17)*('1_보스정보'!$J$8:$J$67="Y")+('1_보스정보'!$K$7=$D17)*('1_보스정보'!$K$8:$K$67="Y")+('1_보스정보'!$L$7=$D17)*('1_보스정보'!$L$8:$L$67="Y")+('1_보스정보'!$M$7=$D17)*('1_보스정보'!$M$8:$M$67="Y")+('1_보스정보'!$N$7=$D17)*('1_보스정보'!$N$8:$N$67="Y")+('1_보스정보'!$O$7=$D17)*('1_보스정보'!$O$8:$O$67="Y")+('1_보스정보'!$P$7=$D17)*('1_보스정보'!$P$8:$P$67="Y")+('1_보스정보'!$Q$7=$D17)*('1_보스정보'!$Q$8:$Q$67="Y")+('1_보스정보'!$R$7=$D17)*('1_보스정보'!$R$8:$R$67="Y")+('1_보스정보'!$S$7=$D17)*('1_보스정보'!$S$8:$S$67="Y")+('1_보스정보'!$T$7=$D17)*('1_보스정보'!$T$8:$T$67="Y")+('1_보스정보'!$U$7=$D17)*('1_보스정보'!$U$8:$U$67="Y"))*'1_보스정보'!$D$8:$D$67),0))</f>
        <v>0</v>
      </c>
      <c r="I17" s="24">
        <f>IF($B17&lt;&gt;"Y",0,IFERROR(SUMPRODUCT(('1_보스정보'!$H$8:$H$67="Y")*(('1_보스정보'!$J$7=$D17)*('1_보스정보'!$J$8:$J$67="Y")+('1_보스정보'!$K$7=$D17)*('1_보스정보'!$K$8:$K$67="Y")+('1_보스정보'!$L$7=$D17)*('1_보스정보'!$L$8:$L$67="Y")+('1_보스정보'!$M$7=$D17)*('1_보스정보'!$M$8:$M$67="Y")+('1_보스정보'!$N$7=$D17)*('1_보스정보'!$N$8:$N$67="Y")+('1_보스정보'!$O$7=$D17)*('1_보스정보'!$O$8:$O$67="Y")+('1_보스정보'!$P$7=$D17)*('1_보스정보'!$P$8:$P$67="Y")+('1_보스정보'!$Q$7=$D17)*('1_보스정보'!$Q$8:$Q$67="Y")+('1_보스정보'!$R$7=$D17)*('1_보스정보'!$R$8:$R$67="Y")+('1_보스정보'!$S$7=$D17)*('1_보스정보'!$S$8:$S$67="Y")+('1_보스정보'!$T$7=$D17)*('1_보스정보'!$T$8:$T$67="Y")+('1_보스정보'!$U$7=$D17)*('1_보스정보'!$U$8:$U$67="Y"))*'1_보스정보'!$E$8:$E$67),0))</f>
        <v>0</v>
      </c>
      <c r="J17" s="24">
        <f>IF($B17&lt;&gt;"Y",0,IFERROR(SUMPRODUCT(('1_보스정보'!$H$8:$H$67="Y")*(('1_보스정보'!$J$7=$D17)*('1_보스정보'!$J$8:$J$67="Y")+('1_보스정보'!$K$7=$D17)*('1_보스정보'!$K$8:$K$67="Y")+('1_보스정보'!$L$7=$D17)*('1_보스정보'!$L$8:$L$67="Y")+('1_보스정보'!$M$7=$D17)*('1_보스정보'!$M$8:$M$67="Y")+('1_보스정보'!$N$7=$D17)*('1_보스정보'!$N$8:$N$67="Y")+('1_보스정보'!$O$7=$D17)*('1_보스정보'!$O$8:$O$67="Y")+('1_보스정보'!$P$7=$D17)*('1_보스정보'!$P$8:$P$67="Y")+('1_보스정보'!$Q$7=$D17)*('1_보스정보'!$Q$8:$Q$67="Y")+('1_보스정보'!$R$7=$D17)*('1_보스정보'!$R$8:$R$67="Y")+('1_보스정보'!$S$7=$D17)*('1_보스정보'!$S$8:$S$67="Y")+('1_보스정보'!$T$7=$D17)*('1_보스정보'!$T$8:$T$67="Y")+('1_보스정보'!$U$7=$D17)*('1_보스정보'!$U$8:$U$67="Y"))*'1_보스정보'!$F$8:$F$67),0))</f>
        <v>0</v>
      </c>
      <c r="K17" s="24">
        <f>IF($B17&lt;&gt;"Y",0,IFERROR(SUMPRODUCT(('1_보스정보'!$H$8:$H$67="Y")*(('1_보스정보'!$J$7=$D17)*('1_보스정보'!$J$8:$J$67="Y")+('1_보스정보'!$K$7=$D17)*('1_보스정보'!$K$8:$K$67="Y")+('1_보스정보'!$L$7=$D17)*('1_보스정보'!$L$8:$L$67="Y")+('1_보스정보'!$M$7=$D17)*('1_보스정보'!$M$8:$M$67="Y")+('1_보스정보'!$N$7=$D17)*('1_보스정보'!$N$8:$N$67="Y")+('1_보스정보'!$O$7=$D17)*('1_보스정보'!$O$8:$O$67="Y")+('1_보스정보'!$P$7=$D17)*('1_보스정보'!$P$8:$P$67="Y")+('1_보스정보'!$Q$7=$D17)*('1_보스정보'!$Q$8:$Q$67="Y")+('1_보스정보'!$R$7=$D17)*('1_보스정보'!$R$8:$R$67="Y")+('1_보스정보'!$S$7=$D17)*('1_보스정보'!$S$8:$S$67="Y")+('1_보스정보'!$T$7=$D17)*('1_보스정보'!$T$8:$T$67="Y")+('1_보스정보'!$U$7=$D17)*('1_보스정보'!$U$8:$U$67="Y"))*'1_보스정보'!$G$8:$G$67),0))</f>
        <v>0</v>
      </c>
      <c r="L17" s="26">
        <f>IF('3_캐릭터정보'!L17="",0,'3_캐릭터정보'!L17)</f>
        <v>0</v>
      </c>
      <c r="M17" s="27">
        <f>IF($B17&lt;&gt;"Y",0,IFERROR(INDEX('2_도핑계산'!$J$4:$J$13,MATCH($E17,'2_도핑계산'!$G$4:$G$13,0)),0))</f>
        <v>0</v>
      </c>
      <c r="N17" s="27">
        <f t="shared" si="0"/>
        <v>0</v>
      </c>
      <c r="O17" s="23" t="str">
        <f>IF($B17&lt;&gt;"Y","",IF(F17&gt;'1_보스정보'!$B$3,"초과","OK"))</f>
        <v/>
      </c>
      <c r="P17" s="23" t="str">
        <f>IF($B17&lt;&gt;"Y","",IF(G17&gt;'1_보스정보'!$B$4,"초과","OK"))</f>
        <v/>
      </c>
      <c r="Q17" s="23" t="str">
        <f>IF('3_캐릭터정보'!O17="","",'3_캐릭터정보'!O17)</f>
        <v/>
      </c>
    </row>
    <row r="18" spans="1:17">
      <c r="A18" s="23">
        <f>'3_캐릭터정보'!A18</f>
        <v>11</v>
      </c>
      <c r="B18" s="23" t="str">
        <f>'3_캐릭터정보'!B18</f>
        <v>N</v>
      </c>
      <c r="C18" s="23" t="str">
        <f>IF('3_캐릭터정보'!C18="","",'3_캐릭터정보'!C18)</f>
        <v/>
      </c>
      <c r="D18" s="23" t="str">
        <f>IF('3_캐릭터정보'!I18="","",'3_캐릭터정보'!I18)</f>
        <v/>
      </c>
      <c r="E18" s="23" t="str">
        <f>IF('3_캐릭터정보'!J18="","",'3_캐릭터정보'!J18)</f>
        <v/>
      </c>
      <c r="F18" s="24">
        <f>IF($B18&lt;&gt;"Y",0,IFERROR(SUMPRODUCT(('1_보스정보'!$H$8:$H$67="Y")*(('1_보스정보'!$J$7=$D18)*('1_보스정보'!$J$8:$J$67="Y")+('1_보스정보'!$K$7=$D18)*('1_보스정보'!$K$8:$K$67="Y")+('1_보스정보'!$L$7=$D18)*('1_보스정보'!$L$8:$L$67="Y")+('1_보스정보'!$M$7=$D18)*('1_보스정보'!$M$8:$M$67="Y")+('1_보스정보'!$N$7=$D18)*('1_보스정보'!$N$8:$N$67="Y")+('1_보스정보'!$O$7=$D18)*('1_보스정보'!$O$8:$O$67="Y")+('1_보스정보'!$P$7=$D18)*('1_보스정보'!$P$8:$P$67="Y")+('1_보스정보'!$Q$7=$D18)*('1_보스정보'!$Q$8:$Q$67="Y")+('1_보스정보'!$R$7=$D18)*('1_보스정보'!$R$8:$R$67="Y")+('1_보스정보'!$S$7=$D18)*('1_보스정보'!$S$8:$S$67="Y")+('1_보스정보'!$T$7=$D18)*('1_보스정보'!$T$8:$T$67="Y")+('1_보스정보'!$U$7=$D18)*('1_보스정보'!$U$8:$U$67="Y"))),0))</f>
        <v>0</v>
      </c>
      <c r="G18" s="24" t="str">
        <f>IF($B18&lt;&gt;"Y","",SUM($F$8:F18))</f>
        <v/>
      </c>
      <c r="H18" s="25">
        <f>IF($B18&lt;&gt;"Y",0,IFERROR(SUMPRODUCT(('1_보스정보'!$H$8:$H$67="Y")*(('1_보스정보'!$J$7=$D18)*('1_보스정보'!$J$8:$J$67="Y")+('1_보스정보'!$K$7=$D18)*('1_보스정보'!$K$8:$K$67="Y")+('1_보스정보'!$L$7=$D18)*('1_보스정보'!$L$8:$L$67="Y")+('1_보스정보'!$M$7=$D18)*('1_보스정보'!$M$8:$M$67="Y")+('1_보스정보'!$N$7=$D18)*('1_보스정보'!$N$8:$N$67="Y")+('1_보스정보'!$O$7=$D18)*('1_보스정보'!$O$8:$O$67="Y")+('1_보스정보'!$P$7=$D18)*('1_보스정보'!$P$8:$P$67="Y")+('1_보스정보'!$Q$7=$D18)*('1_보스정보'!$Q$8:$Q$67="Y")+('1_보스정보'!$R$7=$D18)*('1_보스정보'!$R$8:$R$67="Y")+('1_보스정보'!$S$7=$D18)*('1_보스정보'!$S$8:$S$67="Y")+('1_보스정보'!$T$7=$D18)*('1_보스정보'!$T$8:$T$67="Y")+('1_보스정보'!$U$7=$D18)*('1_보스정보'!$U$8:$U$67="Y"))*'1_보스정보'!$D$8:$D$67),0))</f>
        <v>0</v>
      </c>
      <c r="I18" s="24">
        <f>IF($B18&lt;&gt;"Y",0,IFERROR(SUMPRODUCT(('1_보스정보'!$H$8:$H$67="Y")*(('1_보스정보'!$J$7=$D18)*('1_보스정보'!$J$8:$J$67="Y")+('1_보스정보'!$K$7=$D18)*('1_보스정보'!$K$8:$K$67="Y")+('1_보스정보'!$L$7=$D18)*('1_보스정보'!$L$8:$L$67="Y")+('1_보스정보'!$M$7=$D18)*('1_보스정보'!$M$8:$M$67="Y")+('1_보스정보'!$N$7=$D18)*('1_보스정보'!$N$8:$N$67="Y")+('1_보스정보'!$O$7=$D18)*('1_보스정보'!$O$8:$O$67="Y")+('1_보스정보'!$P$7=$D18)*('1_보스정보'!$P$8:$P$67="Y")+('1_보스정보'!$Q$7=$D18)*('1_보스정보'!$Q$8:$Q$67="Y")+('1_보스정보'!$R$7=$D18)*('1_보스정보'!$R$8:$R$67="Y")+('1_보스정보'!$S$7=$D18)*('1_보스정보'!$S$8:$S$67="Y")+('1_보스정보'!$T$7=$D18)*('1_보스정보'!$T$8:$T$67="Y")+('1_보스정보'!$U$7=$D18)*('1_보스정보'!$U$8:$U$67="Y"))*'1_보스정보'!$E$8:$E$67),0))</f>
        <v>0</v>
      </c>
      <c r="J18" s="24">
        <f>IF($B18&lt;&gt;"Y",0,IFERROR(SUMPRODUCT(('1_보스정보'!$H$8:$H$67="Y")*(('1_보스정보'!$J$7=$D18)*('1_보스정보'!$J$8:$J$67="Y")+('1_보스정보'!$K$7=$D18)*('1_보스정보'!$K$8:$K$67="Y")+('1_보스정보'!$L$7=$D18)*('1_보스정보'!$L$8:$L$67="Y")+('1_보스정보'!$M$7=$D18)*('1_보스정보'!$M$8:$M$67="Y")+('1_보스정보'!$N$7=$D18)*('1_보스정보'!$N$8:$N$67="Y")+('1_보스정보'!$O$7=$D18)*('1_보스정보'!$O$8:$O$67="Y")+('1_보스정보'!$P$7=$D18)*('1_보스정보'!$P$8:$P$67="Y")+('1_보스정보'!$Q$7=$D18)*('1_보스정보'!$Q$8:$Q$67="Y")+('1_보스정보'!$R$7=$D18)*('1_보스정보'!$R$8:$R$67="Y")+('1_보스정보'!$S$7=$D18)*('1_보스정보'!$S$8:$S$67="Y")+('1_보스정보'!$T$7=$D18)*('1_보스정보'!$T$8:$T$67="Y")+('1_보스정보'!$U$7=$D18)*('1_보스정보'!$U$8:$U$67="Y"))*'1_보스정보'!$F$8:$F$67),0))</f>
        <v>0</v>
      </c>
      <c r="K18" s="24">
        <f>IF($B18&lt;&gt;"Y",0,IFERROR(SUMPRODUCT(('1_보스정보'!$H$8:$H$67="Y")*(('1_보스정보'!$J$7=$D18)*('1_보스정보'!$J$8:$J$67="Y")+('1_보스정보'!$K$7=$D18)*('1_보스정보'!$K$8:$K$67="Y")+('1_보스정보'!$L$7=$D18)*('1_보스정보'!$L$8:$L$67="Y")+('1_보스정보'!$M$7=$D18)*('1_보스정보'!$M$8:$M$67="Y")+('1_보스정보'!$N$7=$D18)*('1_보스정보'!$N$8:$N$67="Y")+('1_보스정보'!$O$7=$D18)*('1_보스정보'!$O$8:$O$67="Y")+('1_보스정보'!$P$7=$D18)*('1_보스정보'!$P$8:$P$67="Y")+('1_보스정보'!$Q$7=$D18)*('1_보스정보'!$Q$8:$Q$67="Y")+('1_보스정보'!$R$7=$D18)*('1_보스정보'!$R$8:$R$67="Y")+('1_보스정보'!$S$7=$D18)*('1_보스정보'!$S$8:$S$67="Y")+('1_보스정보'!$T$7=$D18)*('1_보스정보'!$T$8:$T$67="Y")+('1_보스정보'!$U$7=$D18)*('1_보스정보'!$U$8:$U$67="Y"))*'1_보스정보'!$G$8:$G$67),0))</f>
        <v>0</v>
      </c>
      <c r="L18" s="26">
        <f>IF('3_캐릭터정보'!L18="",0,'3_캐릭터정보'!L18)</f>
        <v>0</v>
      </c>
      <c r="M18" s="27">
        <f>IF($B18&lt;&gt;"Y",0,IFERROR(INDEX('2_도핑계산'!$J$4:$J$13,MATCH($E18,'2_도핑계산'!$G$4:$G$13,0)),0))</f>
        <v>0</v>
      </c>
      <c r="N18" s="27">
        <f t="shared" si="0"/>
        <v>0</v>
      </c>
      <c r="O18" s="23" t="str">
        <f>IF($B18&lt;&gt;"Y","",IF(F18&gt;'1_보스정보'!$B$3,"초과","OK"))</f>
        <v/>
      </c>
      <c r="P18" s="23" t="str">
        <f>IF($B18&lt;&gt;"Y","",IF(G18&gt;'1_보스정보'!$B$4,"초과","OK"))</f>
        <v/>
      </c>
      <c r="Q18" s="23" t="str">
        <f>IF('3_캐릭터정보'!O18="","",'3_캐릭터정보'!O18)</f>
        <v/>
      </c>
    </row>
    <row r="19" spans="1:17">
      <c r="A19" s="23">
        <f>'3_캐릭터정보'!A19</f>
        <v>12</v>
      </c>
      <c r="B19" s="23" t="str">
        <f>'3_캐릭터정보'!B19</f>
        <v>N</v>
      </c>
      <c r="C19" s="23" t="str">
        <f>IF('3_캐릭터정보'!C19="","",'3_캐릭터정보'!C19)</f>
        <v/>
      </c>
      <c r="D19" s="23" t="str">
        <f>IF('3_캐릭터정보'!I19="","",'3_캐릭터정보'!I19)</f>
        <v/>
      </c>
      <c r="E19" s="23" t="str">
        <f>IF('3_캐릭터정보'!J19="","",'3_캐릭터정보'!J19)</f>
        <v/>
      </c>
      <c r="F19" s="24">
        <f>IF($B19&lt;&gt;"Y",0,IFERROR(SUMPRODUCT(('1_보스정보'!$H$8:$H$67="Y")*(('1_보스정보'!$J$7=$D19)*('1_보스정보'!$J$8:$J$67="Y")+('1_보스정보'!$K$7=$D19)*('1_보스정보'!$K$8:$K$67="Y")+('1_보스정보'!$L$7=$D19)*('1_보스정보'!$L$8:$L$67="Y")+('1_보스정보'!$M$7=$D19)*('1_보스정보'!$M$8:$M$67="Y")+('1_보스정보'!$N$7=$D19)*('1_보스정보'!$N$8:$N$67="Y")+('1_보스정보'!$O$7=$D19)*('1_보스정보'!$O$8:$O$67="Y")+('1_보스정보'!$P$7=$D19)*('1_보스정보'!$P$8:$P$67="Y")+('1_보스정보'!$Q$7=$D19)*('1_보스정보'!$Q$8:$Q$67="Y")+('1_보스정보'!$R$7=$D19)*('1_보스정보'!$R$8:$R$67="Y")+('1_보스정보'!$S$7=$D19)*('1_보스정보'!$S$8:$S$67="Y")+('1_보스정보'!$T$7=$D19)*('1_보스정보'!$T$8:$T$67="Y")+('1_보스정보'!$U$7=$D19)*('1_보스정보'!$U$8:$U$67="Y"))),0))</f>
        <v>0</v>
      </c>
      <c r="G19" s="24" t="str">
        <f>IF($B19&lt;&gt;"Y","",SUM($F$8:F19))</f>
        <v/>
      </c>
      <c r="H19" s="25">
        <f>IF($B19&lt;&gt;"Y",0,IFERROR(SUMPRODUCT(('1_보스정보'!$H$8:$H$67="Y")*(('1_보스정보'!$J$7=$D19)*('1_보스정보'!$J$8:$J$67="Y")+('1_보스정보'!$K$7=$D19)*('1_보스정보'!$K$8:$K$67="Y")+('1_보스정보'!$L$7=$D19)*('1_보스정보'!$L$8:$L$67="Y")+('1_보스정보'!$M$7=$D19)*('1_보스정보'!$M$8:$M$67="Y")+('1_보스정보'!$N$7=$D19)*('1_보스정보'!$N$8:$N$67="Y")+('1_보스정보'!$O$7=$D19)*('1_보스정보'!$O$8:$O$67="Y")+('1_보스정보'!$P$7=$D19)*('1_보스정보'!$P$8:$P$67="Y")+('1_보스정보'!$Q$7=$D19)*('1_보스정보'!$Q$8:$Q$67="Y")+('1_보스정보'!$R$7=$D19)*('1_보스정보'!$R$8:$R$67="Y")+('1_보스정보'!$S$7=$D19)*('1_보스정보'!$S$8:$S$67="Y")+('1_보스정보'!$T$7=$D19)*('1_보스정보'!$T$8:$T$67="Y")+('1_보스정보'!$U$7=$D19)*('1_보스정보'!$U$8:$U$67="Y"))*'1_보스정보'!$D$8:$D$67),0))</f>
        <v>0</v>
      </c>
      <c r="I19" s="24">
        <f>IF($B19&lt;&gt;"Y",0,IFERROR(SUMPRODUCT(('1_보스정보'!$H$8:$H$67="Y")*(('1_보스정보'!$J$7=$D19)*('1_보스정보'!$J$8:$J$67="Y")+('1_보스정보'!$K$7=$D19)*('1_보스정보'!$K$8:$K$67="Y")+('1_보스정보'!$L$7=$D19)*('1_보스정보'!$L$8:$L$67="Y")+('1_보스정보'!$M$7=$D19)*('1_보스정보'!$M$8:$M$67="Y")+('1_보스정보'!$N$7=$D19)*('1_보스정보'!$N$8:$N$67="Y")+('1_보스정보'!$O$7=$D19)*('1_보스정보'!$O$8:$O$67="Y")+('1_보스정보'!$P$7=$D19)*('1_보스정보'!$P$8:$P$67="Y")+('1_보스정보'!$Q$7=$D19)*('1_보스정보'!$Q$8:$Q$67="Y")+('1_보스정보'!$R$7=$D19)*('1_보스정보'!$R$8:$R$67="Y")+('1_보스정보'!$S$7=$D19)*('1_보스정보'!$S$8:$S$67="Y")+('1_보스정보'!$T$7=$D19)*('1_보스정보'!$T$8:$T$67="Y")+('1_보스정보'!$U$7=$D19)*('1_보스정보'!$U$8:$U$67="Y"))*'1_보스정보'!$E$8:$E$67),0))</f>
        <v>0</v>
      </c>
      <c r="J19" s="24">
        <f>IF($B19&lt;&gt;"Y",0,IFERROR(SUMPRODUCT(('1_보스정보'!$H$8:$H$67="Y")*(('1_보스정보'!$J$7=$D19)*('1_보스정보'!$J$8:$J$67="Y")+('1_보스정보'!$K$7=$D19)*('1_보스정보'!$K$8:$K$67="Y")+('1_보스정보'!$L$7=$D19)*('1_보스정보'!$L$8:$L$67="Y")+('1_보스정보'!$M$7=$D19)*('1_보스정보'!$M$8:$M$67="Y")+('1_보스정보'!$N$7=$D19)*('1_보스정보'!$N$8:$N$67="Y")+('1_보스정보'!$O$7=$D19)*('1_보스정보'!$O$8:$O$67="Y")+('1_보스정보'!$P$7=$D19)*('1_보스정보'!$P$8:$P$67="Y")+('1_보스정보'!$Q$7=$D19)*('1_보스정보'!$Q$8:$Q$67="Y")+('1_보스정보'!$R$7=$D19)*('1_보스정보'!$R$8:$R$67="Y")+('1_보스정보'!$S$7=$D19)*('1_보스정보'!$S$8:$S$67="Y")+('1_보스정보'!$T$7=$D19)*('1_보스정보'!$T$8:$T$67="Y")+('1_보스정보'!$U$7=$D19)*('1_보스정보'!$U$8:$U$67="Y"))*'1_보스정보'!$F$8:$F$67),0))</f>
        <v>0</v>
      </c>
      <c r="K19" s="24">
        <f>IF($B19&lt;&gt;"Y",0,IFERROR(SUMPRODUCT(('1_보스정보'!$H$8:$H$67="Y")*(('1_보스정보'!$J$7=$D19)*('1_보스정보'!$J$8:$J$67="Y")+('1_보스정보'!$K$7=$D19)*('1_보스정보'!$K$8:$K$67="Y")+('1_보스정보'!$L$7=$D19)*('1_보스정보'!$L$8:$L$67="Y")+('1_보스정보'!$M$7=$D19)*('1_보스정보'!$M$8:$M$67="Y")+('1_보스정보'!$N$7=$D19)*('1_보스정보'!$N$8:$N$67="Y")+('1_보스정보'!$O$7=$D19)*('1_보스정보'!$O$8:$O$67="Y")+('1_보스정보'!$P$7=$D19)*('1_보스정보'!$P$8:$P$67="Y")+('1_보스정보'!$Q$7=$D19)*('1_보스정보'!$Q$8:$Q$67="Y")+('1_보스정보'!$R$7=$D19)*('1_보스정보'!$R$8:$R$67="Y")+('1_보스정보'!$S$7=$D19)*('1_보스정보'!$S$8:$S$67="Y")+('1_보스정보'!$T$7=$D19)*('1_보스정보'!$T$8:$T$67="Y")+('1_보스정보'!$U$7=$D19)*('1_보스정보'!$U$8:$U$67="Y"))*'1_보스정보'!$G$8:$G$67),0))</f>
        <v>0</v>
      </c>
      <c r="L19" s="26">
        <f>IF('3_캐릭터정보'!L19="",0,'3_캐릭터정보'!L19)</f>
        <v>0</v>
      </c>
      <c r="M19" s="27">
        <f>IF($B19&lt;&gt;"Y",0,IFERROR(INDEX('2_도핑계산'!$J$4:$J$13,MATCH($E19,'2_도핑계산'!$G$4:$G$13,0)),0))</f>
        <v>0</v>
      </c>
      <c r="N19" s="27">
        <f t="shared" si="0"/>
        <v>0</v>
      </c>
      <c r="O19" s="23" t="str">
        <f>IF($B19&lt;&gt;"Y","",IF(F19&gt;'1_보스정보'!$B$3,"초과","OK"))</f>
        <v/>
      </c>
      <c r="P19" s="23" t="str">
        <f>IF($B19&lt;&gt;"Y","",IF(G19&gt;'1_보스정보'!$B$4,"초과","OK"))</f>
        <v/>
      </c>
      <c r="Q19" s="23" t="str">
        <f>IF('3_캐릭터정보'!O19="","",'3_캐릭터정보'!O19)</f>
        <v/>
      </c>
    </row>
    <row r="20" spans="1:17">
      <c r="A20" s="23">
        <f>'3_캐릭터정보'!A20</f>
        <v>13</v>
      </c>
      <c r="B20" s="23" t="str">
        <f>'3_캐릭터정보'!B20</f>
        <v>N</v>
      </c>
      <c r="C20" s="23" t="str">
        <f>IF('3_캐릭터정보'!C20="","",'3_캐릭터정보'!C20)</f>
        <v/>
      </c>
      <c r="D20" s="23" t="str">
        <f>IF('3_캐릭터정보'!I20="","",'3_캐릭터정보'!I20)</f>
        <v/>
      </c>
      <c r="E20" s="23" t="str">
        <f>IF('3_캐릭터정보'!J20="","",'3_캐릭터정보'!J20)</f>
        <v/>
      </c>
      <c r="F20" s="24">
        <f>IF($B20&lt;&gt;"Y",0,IFERROR(SUMPRODUCT(('1_보스정보'!$H$8:$H$67="Y")*(('1_보스정보'!$J$7=$D20)*('1_보스정보'!$J$8:$J$67="Y")+('1_보스정보'!$K$7=$D20)*('1_보스정보'!$K$8:$K$67="Y")+('1_보스정보'!$L$7=$D20)*('1_보스정보'!$L$8:$L$67="Y")+('1_보스정보'!$M$7=$D20)*('1_보스정보'!$M$8:$M$67="Y")+('1_보스정보'!$N$7=$D20)*('1_보스정보'!$N$8:$N$67="Y")+('1_보스정보'!$O$7=$D20)*('1_보스정보'!$O$8:$O$67="Y")+('1_보스정보'!$P$7=$D20)*('1_보스정보'!$P$8:$P$67="Y")+('1_보스정보'!$Q$7=$D20)*('1_보스정보'!$Q$8:$Q$67="Y")+('1_보스정보'!$R$7=$D20)*('1_보스정보'!$R$8:$R$67="Y")+('1_보스정보'!$S$7=$D20)*('1_보스정보'!$S$8:$S$67="Y")+('1_보스정보'!$T$7=$D20)*('1_보스정보'!$T$8:$T$67="Y")+('1_보스정보'!$U$7=$D20)*('1_보스정보'!$U$8:$U$67="Y"))),0))</f>
        <v>0</v>
      </c>
      <c r="G20" s="24" t="str">
        <f>IF($B20&lt;&gt;"Y","",SUM($F$8:F20))</f>
        <v/>
      </c>
      <c r="H20" s="25">
        <f>IF($B20&lt;&gt;"Y",0,IFERROR(SUMPRODUCT(('1_보스정보'!$H$8:$H$67="Y")*(('1_보스정보'!$J$7=$D20)*('1_보스정보'!$J$8:$J$67="Y")+('1_보스정보'!$K$7=$D20)*('1_보스정보'!$K$8:$K$67="Y")+('1_보스정보'!$L$7=$D20)*('1_보스정보'!$L$8:$L$67="Y")+('1_보스정보'!$M$7=$D20)*('1_보스정보'!$M$8:$M$67="Y")+('1_보스정보'!$N$7=$D20)*('1_보스정보'!$N$8:$N$67="Y")+('1_보스정보'!$O$7=$D20)*('1_보스정보'!$O$8:$O$67="Y")+('1_보스정보'!$P$7=$D20)*('1_보스정보'!$P$8:$P$67="Y")+('1_보스정보'!$Q$7=$D20)*('1_보스정보'!$Q$8:$Q$67="Y")+('1_보스정보'!$R$7=$D20)*('1_보스정보'!$R$8:$R$67="Y")+('1_보스정보'!$S$7=$D20)*('1_보스정보'!$S$8:$S$67="Y")+('1_보스정보'!$T$7=$D20)*('1_보스정보'!$T$8:$T$67="Y")+('1_보스정보'!$U$7=$D20)*('1_보스정보'!$U$8:$U$67="Y"))*'1_보스정보'!$D$8:$D$67),0))</f>
        <v>0</v>
      </c>
      <c r="I20" s="24">
        <f>IF($B20&lt;&gt;"Y",0,IFERROR(SUMPRODUCT(('1_보스정보'!$H$8:$H$67="Y")*(('1_보스정보'!$J$7=$D20)*('1_보스정보'!$J$8:$J$67="Y")+('1_보스정보'!$K$7=$D20)*('1_보스정보'!$K$8:$K$67="Y")+('1_보스정보'!$L$7=$D20)*('1_보스정보'!$L$8:$L$67="Y")+('1_보스정보'!$M$7=$D20)*('1_보스정보'!$M$8:$M$67="Y")+('1_보스정보'!$N$7=$D20)*('1_보스정보'!$N$8:$N$67="Y")+('1_보스정보'!$O$7=$D20)*('1_보스정보'!$O$8:$O$67="Y")+('1_보스정보'!$P$7=$D20)*('1_보스정보'!$P$8:$P$67="Y")+('1_보스정보'!$Q$7=$D20)*('1_보스정보'!$Q$8:$Q$67="Y")+('1_보스정보'!$R$7=$D20)*('1_보스정보'!$R$8:$R$67="Y")+('1_보스정보'!$S$7=$D20)*('1_보스정보'!$S$8:$S$67="Y")+('1_보스정보'!$T$7=$D20)*('1_보스정보'!$T$8:$T$67="Y")+('1_보스정보'!$U$7=$D20)*('1_보스정보'!$U$8:$U$67="Y"))*'1_보스정보'!$E$8:$E$67),0))</f>
        <v>0</v>
      </c>
      <c r="J20" s="24">
        <f>IF($B20&lt;&gt;"Y",0,IFERROR(SUMPRODUCT(('1_보스정보'!$H$8:$H$67="Y")*(('1_보스정보'!$J$7=$D20)*('1_보스정보'!$J$8:$J$67="Y")+('1_보스정보'!$K$7=$D20)*('1_보스정보'!$K$8:$K$67="Y")+('1_보스정보'!$L$7=$D20)*('1_보스정보'!$L$8:$L$67="Y")+('1_보스정보'!$M$7=$D20)*('1_보스정보'!$M$8:$M$67="Y")+('1_보스정보'!$N$7=$D20)*('1_보스정보'!$N$8:$N$67="Y")+('1_보스정보'!$O$7=$D20)*('1_보스정보'!$O$8:$O$67="Y")+('1_보스정보'!$P$7=$D20)*('1_보스정보'!$P$8:$P$67="Y")+('1_보스정보'!$Q$7=$D20)*('1_보스정보'!$Q$8:$Q$67="Y")+('1_보스정보'!$R$7=$D20)*('1_보스정보'!$R$8:$R$67="Y")+('1_보스정보'!$S$7=$D20)*('1_보스정보'!$S$8:$S$67="Y")+('1_보스정보'!$T$7=$D20)*('1_보스정보'!$T$8:$T$67="Y")+('1_보스정보'!$U$7=$D20)*('1_보스정보'!$U$8:$U$67="Y"))*'1_보스정보'!$F$8:$F$67),0))</f>
        <v>0</v>
      </c>
      <c r="K20" s="24">
        <f>IF($B20&lt;&gt;"Y",0,IFERROR(SUMPRODUCT(('1_보스정보'!$H$8:$H$67="Y")*(('1_보스정보'!$J$7=$D20)*('1_보스정보'!$J$8:$J$67="Y")+('1_보스정보'!$K$7=$D20)*('1_보스정보'!$K$8:$K$67="Y")+('1_보스정보'!$L$7=$D20)*('1_보스정보'!$L$8:$L$67="Y")+('1_보스정보'!$M$7=$D20)*('1_보스정보'!$M$8:$M$67="Y")+('1_보스정보'!$N$7=$D20)*('1_보스정보'!$N$8:$N$67="Y")+('1_보스정보'!$O$7=$D20)*('1_보스정보'!$O$8:$O$67="Y")+('1_보스정보'!$P$7=$D20)*('1_보스정보'!$P$8:$P$67="Y")+('1_보스정보'!$Q$7=$D20)*('1_보스정보'!$Q$8:$Q$67="Y")+('1_보스정보'!$R$7=$D20)*('1_보스정보'!$R$8:$R$67="Y")+('1_보스정보'!$S$7=$D20)*('1_보스정보'!$S$8:$S$67="Y")+('1_보스정보'!$T$7=$D20)*('1_보스정보'!$T$8:$T$67="Y")+('1_보스정보'!$U$7=$D20)*('1_보스정보'!$U$8:$U$67="Y"))*'1_보스정보'!$G$8:$G$67),0))</f>
        <v>0</v>
      </c>
      <c r="L20" s="26">
        <f>IF('3_캐릭터정보'!L20="",0,'3_캐릭터정보'!L20)</f>
        <v>0</v>
      </c>
      <c r="M20" s="27">
        <f>IF($B20&lt;&gt;"Y",0,IFERROR(INDEX('2_도핑계산'!$J$4:$J$13,MATCH($E20,'2_도핑계산'!$G$4:$G$13,0)),0))</f>
        <v>0</v>
      </c>
      <c r="N20" s="27">
        <f t="shared" si="0"/>
        <v>0</v>
      </c>
      <c r="O20" s="23" t="str">
        <f>IF($B20&lt;&gt;"Y","",IF(F20&gt;'1_보스정보'!$B$3,"초과","OK"))</f>
        <v/>
      </c>
      <c r="P20" s="23" t="str">
        <f>IF($B20&lt;&gt;"Y","",IF(G20&gt;'1_보스정보'!$B$4,"초과","OK"))</f>
        <v/>
      </c>
      <c r="Q20" s="23" t="str">
        <f>IF('3_캐릭터정보'!O20="","",'3_캐릭터정보'!O20)</f>
        <v/>
      </c>
    </row>
    <row r="21" spans="1:17">
      <c r="A21" s="23">
        <f>'3_캐릭터정보'!A21</f>
        <v>14</v>
      </c>
      <c r="B21" s="23" t="str">
        <f>'3_캐릭터정보'!B21</f>
        <v>N</v>
      </c>
      <c r="C21" s="23" t="str">
        <f>IF('3_캐릭터정보'!C21="","",'3_캐릭터정보'!C21)</f>
        <v/>
      </c>
      <c r="D21" s="23" t="str">
        <f>IF('3_캐릭터정보'!I21="","",'3_캐릭터정보'!I21)</f>
        <v/>
      </c>
      <c r="E21" s="23" t="str">
        <f>IF('3_캐릭터정보'!J21="","",'3_캐릭터정보'!J21)</f>
        <v/>
      </c>
      <c r="F21" s="24">
        <f>IF($B21&lt;&gt;"Y",0,IFERROR(SUMPRODUCT(('1_보스정보'!$H$8:$H$67="Y")*(('1_보스정보'!$J$7=$D21)*('1_보스정보'!$J$8:$J$67="Y")+('1_보스정보'!$K$7=$D21)*('1_보스정보'!$K$8:$K$67="Y")+('1_보스정보'!$L$7=$D21)*('1_보스정보'!$L$8:$L$67="Y")+('1_보스정보'!$M$7=$D21)*('1_보스정보'!$M$8:$M$67="Y")+('1_보스정보'!$N$7=$D21)*('1_보스정보'!$N$8:$N$67="Y")+('1_보스정보'!$O$7=$D21)*('1_보스정보'!$O$8:$O$67="Y")+('1_보스정보'!$P$7=$D21)*('1_보스정보'!$P$8:$P$67="Y")+('1_보스정보'!$Q$7=$D21)*('1_보스정보'!$Q$8:$Q$67="Y")+('1_보스정보'!$R$7=$D21)*('1_보스정보'!$R$8:$R$67="Y")+('1_보스정보'!$S$7=$D21)*('1_보스정보'!$S$8:$S$67="Y")+('1_보스정보'!$T$7=$D21)*('1_보스정보'!$T$8:$T$67="Y")+('1_보스정보'!$U$7=$D21)*('1_보스정보'!$U$8:$U$67="Y"))),0))</f>
        <v>0</v>
      </c>
      <c r="G21" s="24" t="str">
        <f>IF($B21&lt;&gt;"Y","",SUM($F$8:F21))</f>
        <v/>
      </c>
      <c r="H21" s="25">
        <f>IF($B21&lt;&gt;"Y",0,IFERROR(SUMPRODUCT(('1_보스정보'!$H$8:$H$67="Y")*(('1_보스정보'!$J$7=$D21)*('1_보스정보'!$J$8:$J$67="Y")+('1_보스정보'!$K$7=$D21)*('1_보스정보'!$K$8:$K$67="Y")+('1_보스정보'!$L$7=$D21)*('1_보스정보'!$L$8:$L$67="Y")+('1_보스정보'!$M$7=$D21)*('1_보스정보'!$M$8:$M$67="Y")+('1_보스정보'!$N$7=$D21)*('1_보스정보'!$N$8:$N$67="Y")+('1_보스정보'!$O$7=$D21)*('1_보스정보'!$O$8:$O$67="Y")+('1_보스정보'!$P$7=$D21)*('1_보스정보'!$P$8:$P$67="Y")+('1_보스정보'!$Q$7=$D21)*('1_보스정보'!$Q$8:$Q$67="Y")+('1_보스정보'!$R$7=$D21)*('1_보스정보'!$R$8:$R$67="Y")+('1_보스정보'!$S$7=$D21)*('1_보스정보'!$S$8:$S$67="Y")+('1_보스정보'!$T$7=$D21)*('1_보스정보'!$T$8:$T$67="Y")+('1_보스정보'!$U$7=$D21)*('1_보스정보'!$U$8:$U$67="Y"))*'1_보스정보'!$D$8:$D$67),0))</f>
        <v>0</v>
      </c>
      <c r="I21" s="24">
        <f>IF($B21&lt;&gt;"Y",0,IFERROR(SUMPRODUCT(('1_보스정보'!$H$8:$H$67="Y")*(('1_보스정보'!$J$7=$D21)*('1_보스정보'!$J$8:$J$67="Y")+('1_보스정보'!$K$7=$D21)*('1_보스정보'!$K$8:$K$67="Y")+('1_보스정보'!$L$7=$D21)*('1_보스정보'!$L$8:$L$67="Y")+('1_보스정보'!$M$7=$D21)*('1_보스정보'!$M$8:$M$67="Y")+('1_보스정보'!$N$7=$D21)*('1_보스정보'!$N$8:$N$67="Y")+('1_보스정보'!$O$7=$D21)*('1_보스정보'!$O$8:$O$67="Y")+('1_보스정보'!$P$7=$D21)*('1_보스정보'!$P$8:$P$67="Y")+('1_보스정보'!$Q$7=$D21)*('1_보스정보'!$Q$8:$Q$67="Y")+('1_보스정보'!$R$7=$D21)*('1_보스정보'!$R$8:$R$67="Y")+('1_보스정보'!$S$7=$D21)*('1_보스정보'!$S$8:$S$67="Y")+('1_보스정보'!$T$7=$D21)*('1_보스정보'!$T$8:$T$67="Y")+('1_보스정보'!$U$7=$D21)*('1_보스정보'!$U$8:$U$67="Y"))*'1_보스정보'!$E$8:$E$67),0))</f>
        <v>0</v>
      </c>
      <c r="J21" s="24">
        <f>IF($B21&lt;&gt;"Y",0,IFERROR(SUMPRODUCT(('1_보스정보'!$H$8:$H$67="Y")*(('1_보스정보'!$J$7=$D21)*('1_보스정보'!$J$8:$J$67="Y")+('1_보스정보'!$K$7=$D21)*('1_보스정보'!$K$8:$K$67="Y")+('1_보스정보'!$L$7=$D21)*('1_보스정보'!$L$8:$L$67="Y")+('1_보스정보'!$M$7=$D21)*('1_보스정보'!$M$8:$M$67="Y")+('1_보스정보'!$N$7=$D21)*('1_보스정보'!$N$8:$N$67="Y")+('1_보스정보'!$O$7=$D21)*('1_보스정보'!$O$8:$O$67="Y")+('1_보스정보'!$P$7=$D21)*('1_보스정보'!$P$8:$P$67="Y")+('1_보스정보'!$Q$7=$D21)*('1_보스정보'!$Q$8:$Q$67="Y")+('1_보스정보'!$R$7=$D21)*('1_보스정보'!$R$8:$R$67="Y")+('1_보스정보'!$S$7=$D21)*('1_보스정보'!$S$8:$S$67="Y")+('1_보스정보'!$T$7=$D21)*('1_보스정보'!$T$8:$T$67="Y")+('1_보스정보'!$U$7=$D21)*('1_보스정보'!$U$8:$U$67="Y"))*'1_보스정보'!$F$8:$F$67),0))</f>
        <v>0</v>
      </c>
      <c r="K21" s="24">
        <f>IF($B21&lt;&gt;"Y",0,IFERROR(SUMPRODUCT(('1_보스정보'!$H$8:$H$67="Y")*(('1_보스정보'!$J$7=$D21)*('1_보스정보'!$J$8:$J$67="Y")+('1_보스정보'!$K$7=$D21)*('1_보스정보'!$K$8:$K$67="Y")+('1_보스정보'!$L$7=$D21)*('1_보스정보'!$L$8:$L$67="Y")+('1_보스정보'!$M$7=$D21)*('1_보스정보'!$M$8:$M$67="Y")+('1_보스정보'!$N$7=$D21)*('1_보스정보'!$N$8:$N$67="Y")+('1_보스정보'!$O$7=$D21)*('1_보스정보'!$O$8:$O$67="Y")+('1_보스정보'!$P$7=$D21)*('1_보스정보'!$P$8:$P$67="Y")+('1_보스정보'!$Q$7=$D21)*('1_보스정보'!$Q$8:$Q$67="Y")+('1_보스정보'!$R$7=$D21)*('1_보스정보'!$R$8:$R$67="Y")+('1_보스정보'!$S$7=$D21)*('1_보스정보'!$S$8:$S$67="Y")+('1_보스정보'!$T$7=$D21)*('1_보스정보'!$T$8:$T$67="Y")+('1_보스정보'!$U$7=$D21)*('1_보스정보'!$U$8:$U$67="Y"))*'1_보스정보'!$G$8:$G$67),0))</f>
        <v>0</v>
      </c>
      <c r="L21" s="26">
        <f>IF('3_캐릭터정보'!L21="",0,'3_캐릭터정보'!L21)</f>
        <v>0</v>
      </c>
      <c r="M21" s="27">
        <f>IF($B21&lt;&gt;"Y",0,IFERROR(INDEX('2_도핑계산'!$J$4:$J$13,MATCH($E21,'2_도핑계산'!$G$4:$G$13,0)),0))</f>
        <v>0</v>
      </c>
      <c r="N21" s="27">
        <f t="shared" si="0"/>
        <v>0</v>
      </c>
      <c r="O21" s="23" t="str">
        <f>IF($B21&lt;&gt;"Y","",IF(F21&gt;'1_보스정보'!$B$3,"초과","OK"))</f>
        <v/>
      </c>
      <c r="P21" s="23" t="str">
        <f>IF($B21&lt;&gt;"Y","",IF(G21&gt;'1_보스정보'!$B$4,"초과","OK"))</f>
        <v/>
      </c>
      <c r="Q21" s="23" t="str">
        <f>IF('3_캐릭터정보'!O21="","",'3_캐릭터정보'!O21)</f>
        <v/>
      </c>
    </row>
    <row r="22" spans="1:17">
      <c r="A22" s="23">
        <f>'3_캐릭터정보'!A22</f>
        <v>15</v>
      </c>
      <c r="B22" s="23" t="str">
        <f>'3_캐릭터정보'!B22</f>
        <v>N</v>
      </c>
      <c r="C22" s="23" t="str">
        <f>IF('3_캐릭터정보'!C22="","",'3_캐릭터정보'!C22)</f>
        <v/>
      </c>
      <c r="D22" s="23" t="str">
        <f>IF('3_캐릭터정보'!I22="","",'3_캐릭터정보'!I22)</f>
        <v/>
      </c>
      <c r="E22" s="23" t="str">
        <f>IF('3_캐릭터정보'!J22="","",'3_캐릭터정보'!J22)</f>
        <v/>
      </c>
      <c r="F22" s="24">
        <f>IF($B22&lt;&gt;"Y",0,IFERROR(SUMPRODUCT(('1_보스정보'!$H$8:$H$67="Y")*(('1_보스정보'!$J$7=$D22)*('1_보스정보'!$J$8:$J$67="Y")+('1_보스정보'!$K$7=$D22)*('1_보스정보'!$K$8:$K$67="Y")+('1_보스정보'!$L$7=$D22)*('1_보스정보'!$L$8:$L$67="Y")+('1_보스정보'!$M$7=$D22)*('1_보스정보'!$M$8:$M$67="Y")+('1_보스정보'!$N$7=$D22)*('1_보스정보'!$N$8:$N$67="Y")+('1_보스정보'!$O$7=$D22)*('1_보스정보'!$O$8:$O$67="Y")+('1_보스정보'!$P$7=$D22)*('1_보스정보'!$P$8:$P$67="Y")+('1_보스정보'!$Q$7=$D22)*('1_보스정보'!$Q$8:$Q$67="Y")+('1_보스정보'!$R$7=$D22)*('1_보스정보'!$R$8:$R$67="Y")+('1_보스정보'!$S$7=$D22)*('1_보스정보'!$S$8:$S$67="Y")+('1_보스정보'!$T$7=$D22)*('1_보스정보'!$T$8:$T$67="Y")+('1_보스정보'!$U$7=$D22)*('1_보스정보'!$U$8:$U$67="Y"))),0))</f>
        <v>0</v>
      </c>
      <c r="G22" s="24" t="str">
        <f>IF($B22&lt;&gt;"Y","",SUM($F$8:F22))</f>
        <v/>
      </c>
      <c r="H22" s="25">
        <f>IF($B22&lt;&gt;"Y",0,IFERROR(SUMPRODUCT(('1_보스정보'!$H$8:$H$67="Y")*(('1_보스정보'!$J$7=$D22)*('1_보스정보'!$J$8:$J$67="Y")+('1_보스정보'!$K$7=$D22)*('1_보스정보'!$K$8:$K$67="Y")+('1_보스정보'!$L$7=$D22)*('1_보스정보'!$L$8:$L$67="Y")+('1_보스정보'!$M$7=$D22)*('1_보스정보'!$M$8:$M$67="Y")+('1_보스정보'!$N$7=$D22)*('1_보스정보'!$N$8:$N$67="Y")+('1_보스정보'!$O$7=$D22)*('1_보스정보'!$O$8:$O$67="Y")+('1_보스정보'!$P$7=$D22)*('1_보스정보'!$P$8:$P$67="Y")+('1_보스정보'!$Q$7=$D22)*('1_보스정보'!$Q$8:$Q$67="Y")+('1_보스정보'!$R$7=$D22)*('1_보스정보'!$R$8:$R$67="Y")+('1_보스정보'!$S$7=$D22)*('1_보스정보'!$S$8:$S$67="Y")+('1_보스정보'!$T$7=$D22)*('1_보스정보'!$T$8:$T$67="Y")+('1_보스정보'!$U$7=$D22)*('1_보스정보'!$U$8:$U$67="Y"))*'1_보스정보'!$D$8:$D$67),0))</f>
        <v>0</v>
      </c>
      <c r="I22" s="24">
        <f>IF($B22&lt;&gt;"Y",0,IFERROR(SUMPRODUCT(('1_보스정보'!$H$8:$H$67="Y")*(('1_보스정보'!$J$7=$D22)*('1_보스정보'!$J$8:$J$67="Y")+('1_보스정보'!$K$7=$D22)*('1_보스정보'!$K$8:$K$67="Y")+('1_보스정보'!$L$7=$D22)*('1_보스정보'!$L$8:$L$67="Y")+('1_보스정보'!$M$7=$D22)*('1_보스정보'!$M$8:$M$67="Y")+('1_보스정보'!$N$7=$D22)*('1_보스정보'!$N$8:$N$67="Y")+('1_보스정보'!$O$7=$D22)*('1_보스정보'!$O$8:$O$67="Y")+('1_보스정보'!$P$7=$D22)*('1_보스정보'!$P$8:$P$67="Y")+('1_보스정보'!$Q$7=$D22)*('1_보스정보'!$Q$8:$Q$67="Y")+('1_보스정보'!$R$7=$D22)*('1_보스정보'!$R$8:$R$67="Y")+('1_보스정보'!$S$7=$D22)*('1_보스정보'!$S$8:$S$67="Y")+('1_보스정보'!$T$7=$D22)*('1_보스정보'!$T$8:$T$67="Y")+('1_보스정보'!$U$7=$D22)*('1_보스정보'!$U$8:$U$67="Y"))*'1_보스정보'!$E$8:$E$67),0))</f>
        <v>0</v>
      </c>
      <c r="J22" s="24">
        <f>IF($B22&lt;&gt;"Y",0,IFERROR(SUMPRODUCT(('1_보스정보'!$H$8:$H$67="Y")*(('1_보스정보'!$J$7=$D22)*('1_보스정보'!$J$8:$J$67="Y")+('1_보스정보'!$K$7=$D22)*('1_보스정보'!$K$8:$K$67="Y")+('1_보스정보'!$L$7=$D22)*('1_보스정보'!$L$8:$L$67="Y")+('1_보스정보'!$M$7=$D22)*('1_보스정보'!$M$8:$M$67="Y")+('1_보스정보'!$N$7=$D22)*('1_보스정보'!$N$8:$N$67="Y")+('1_보스정보'!$O$7=$D22)*('1_보스정보'!$O$8:$O$67="Y")+('1_보스정보'!$P$7=$D22)*('1_보스정보'!$P$8:$P$67="Y")+('1_보스정보'!$Q$7=$D22)*('1_보스정보'!$Q$8:$Q$67="Y")+('1_보스정보'!$R$7=$D22)*('1_보스정보'!$R$8:$R$67="Y")+('1_보스정보'!$S$7=$D22)*('1_보스정보'!$S$8:$S$67="Y")+('1_보스정보'!$T$7=$D22)*('1_보스정보'!$T$8:$T$67="Y")+('1_보스정보'!$U$7=$D22)*('1_보스정보'!$U$8:$U$67="Y"))*'1_보스정보'!$F$8:$F$67),0))</f>
        <v>0</v>
      </c>
      <c r="K22" s="24">
        <f>IF($B22&lt;&gt;"Y",0,IFERROR(SUMPRODUCT(('1_보스정보'!$H$8:$H$67="Y")*(('1_보스정보'!$J$7=$D22)*('1_보스정보'!$J$8:$J$67="Y")+('1_보스정보'!$K$7=$D22)*('1_보스정보'!$K$8:$K$67="Y")+('1_보스정보'!$L$7=$D22)*('1_보스정보'!$L$8:$L$67="Y")+('1_보스정보'!$M$7=$D22)*('1_보스정보'!$M$8:$M$67="Y")+('1_보스정보'!$N$7=$D22)*('1_보스정보'!$N$8:$N$67="Y")+('1_보스정보'!$O$7=$D22)*('1_보스정보'!$O$8:$O$67="Y")+('1_보스정보'!$P$7=$D22)*('1_보스정보'!$P$8:$P$67="Y")+('1_보스정보'!$Q$7=$D22)*('1_보스정보'!$Q$8:$Q$67="Y")+('1_보스정보'!$R$7=$D22)*('1_보스정보'!$R$8:$R$67="Y")+('1_보스정보'!$S$7=$D22)*('1_보스정보'!$S$8:$S$67="Y")+('1_보스정보'!$T$7=$D22)*('1_보스정보'!$T$8:$T$67="Y")+('1_보스정보'!$U$7=$D22)*('1_보스정보'!$U$8:$U$67="Y"))*'1_보스정보'!$G$8:$G$67),0))</f>
        <v>0</v>
      </c>
      <c r="L22" s="26">
        <f>IF('3_캐릭터정보'!L22="",0,'3_캐릭터정보'!L22)</f>
        <v>0</v>
      </c>
      <c r="M22" s="27">
        <f>IF($B22&lt;&gt;"Y",0,IFERROR(INDEX('2_도핑계산'!$J$4:$J$13,MATCH($E22,'2_도핑계산'!$G$4:$G$13,0)),0))</f>
        <v>0</v>
      </c>
      <c r="N22" s="27">
        <f t="shared" si="0"/>
        <v>0</v>
      </c>
      <c r="O22" s="23" t="str">
        <f>IF($B22&lt;&gt;"Y","",IF(F22&gt;'1_보스정보'!$B$3,"초과","OK"))</f>
        <v/>
      </c>
      <c r="P22" s="23" t="str">
        <f>IF($B22&lt;&gt;"Y","",IF(G22&gt;'1_보스정보'!$B$4,"초과","OK"))</f>
        <v/>
      </c>
      <c r="Q22" s="23" t="str">
        <f>IF('3_캐릭터정보'!O22="","",'3_캐릭터정보'!O22)</f>
        <v/>
      </c>
    </row>
    <row r="23" spans="1:17">
      <c r="A23" s="23">
        <f>'3_캐릭터정보'!A23</f>
        <v>16</v>
      </c>
      <c r="B23" s="23" t="str">
        <f>'3_캐릭터정보'!B23</f>
        <v>N</v>
      </c>
      <c r="C23" s="23" t="str">
        <f>IF('3_캐릭터정보'!C23="","",'3_캐릭터정보'!C23)</f>
        <v/>
      </c>
      <c r="D23" s="23" t="str">
        <f>IF('3_캐릭터정보'!I23="","",'3_캐릭터정보'!I23)</f>
        <v/>
      </c>
      <c r="E23" s="23" t="str">
        <f>IF('3_캐릭터정보'!J23="","",'3_캐릭터정보'!J23)</f>
        <v/>
      </c>
      <c r="F23" s="24">
        <f>IF($B23&lt;&gt;"Y",0,IFERROR(SUMPRODUCT(('1_보스정보'!$H$8:$H$67="Y")*(('1_보스정보'!$J$7=$D23)*('1_보스정보'!$J$8:$J$67="Y")+('1_보스정보'!$K$7=$D23)*('1_보스정보'!$K$8:$K$67="Y")+('1_보스정보'!$L$7=$D23)*('1_보스정보'!$L$8:$L$67="Y")+('1_보스정보'!$M$7=$D23)*('1_보스정보'!$M$8:$M$67="Y")+('1_보스정보'!$N$7=$D23)*('1_보스정보'!$N$8:$N$67="Y")+('1_보스정보'!$O$7=$D23)*('1_보스정보'!$O$8:$O$67="Y")+('1_보스정보'!$P$7=$D23)*('1_보스정보'!$P$8:$P$67="Y")+('1_보스정보'!$Q$7=$D23)*('1_보스정보'!$Q$8:$Q$67="Y")+('1_보스정보'!$R$7=$D23)*('1_보스정보'!$R$8:$R$67="Y")+('1_보스정보'!$S$7=$D23)*('1_보스정보'!$S$8:$S$67="Y")+('1_보스정보'!$T$7=$D23)*('1_보스정보'!$T$8:$T$67="Y")+('1_보스정보'!$U$7=$D23)*('1_보스정보'!$U$8:$U$67="Y"))),0))</f>
        <v>0</v>
      </c>
      <c r="G23" s="24" t="str">
        <f>IF($B23&lt;&gt;"Y","",SUM($F$8:F23))</f>
        <v/>
      </c>
      <c r="H23" s="25">
        <f>IF($B23&lt;&gt;"Y",0,IFERROR(SUMPRODUCT(('1_보스정보'!$H$8:$H$67="Y")*(('1_보스정보'!$J$7=$D23)*('1_보스정보'!$J$8:$J$67="Y")+('1_보스정보'!$K$7=$D23)*('1_보스정보'!$K$8:$K$67="Y")+('1_보스정보'!$L$7=$D23)*('1_보스정보'!$L$8:$L$67="Y")+('1_보스정보'!$M$7=$D23)*('1_보스정보'!$M$8:$M$67="Y")+('1_보스정보'!$N$7=$D23)*('1_보스정보'!$N$8:$N$67="Y")+('1_보스정보'!$O$7=$D23)*('1_보스정보'!$O$8:$O$67="Y")+('1_보스정보'!$P$7=$D23)*('1_보스정보'!$P$8:$P$67="Y")+('1_보스정보'!$Q$7=$D23)*('1_보스정보'!$Q$8:$Q$67="Y")+('1_보스정보'!$R$7=$D23)*('1_보스정보'!$R$8:$R$67="Y")+('1_보스정보'!$S$7=$D23)*('1_보스정보'!$S$8:$S$67="Y")+('1_보스정보'!$T$7=$D23)*('1_보스정보'!$T$8:$T$67="Y")+('1_보스정보'!$U$7=$D23)*('1_보스정보'!$U$8:$U$67="Y"))*'1_보스정보'!$D$8:$D$67),0))</f>
        <v>0</v>
      </c>
      <c r="I23" s="24">
        <f>IF($B23&lt;&gt;"Y",0,IFERROR(SUMPRODUCT(('1_보스정보'!$H$8:$H$67="Y")*(('1_보스정보'!$J$7=$D23)*('1_보스정보'!$J$8:$J$67="Y")+('1_보스정보'!$K$7=$D23)*('1_보스정보'!$K$8:$K$67="Y")+('1_보스정보'!$L$7=$D23)*('1_보스정보'!$L$8:$L$67="Y")+('1_보스정보'!$M$7=$D23)*('1_보스정보'!$M$8:$M$67="Y")+('1_보스정보'!$N$7=$D23)*('1_보스정보'!$N$8:$N$67="Y")+('1_보스정보'!$O$7=$D23)*('1_보스정보'!$O$8:$O$67="Y")+('1_보스정보'!$P$7=$D23)*('1_보스정보'!$P$8:$P$67="Y")+('1_보스정보'!$Q$7=$D23)*('1_보스정보'!$Q$8:$Q$67="Y")+('1_보스정보'!$R$7=$D23)*('1_보스정보'!$R$8:$R$67="Y")+('1_보스정보'!$S$7=$D23)*('1_보스정보'!$S$8:$S$67="Y")+('1_보스정보'!$T$7=$D23)*('1_보스정보'!$T$8:$T$67="Y")+('1_보스정보'!$U$7=$D23)*('1_보스정보'!$U$8:$U$67="Y"))*'1_보스정보'!$E$8:$E$67),0))</f>
        <v>0</v>
      </c>
      <c r="J23" s="24">
        <f>IF($B23&lt;&gt;"Y",0,IFERROR(SUMPRODUCT(('1_보스정보'!$H$8:$H$67="Y")*(('1_보스정보'!$J$7=$D23)*('1_보스정보'!$J$8:$J$67="Y")+('1_보스정보'!$K$7=$D23)*('1_보스정보'!$K$8:$K$67="Y")+('1_보스정보'!$L$7=$D23)*('1_보스정보'!$L$8:$L$67="Y")+('1_보스정보'!$M$7=$D23)*('1_보스정보'!$M$8:$M$67="Y")+('1_보스정보'!$N$7=$D23)*('1_보스정보'!$N$8:$N$67="Y")+('1_보스정보'!$O$7=$D23)*('1_보스정보'!$O$8:$O$67="Y")+('1_보스정보'!$P$7=$D23)*('1_보스정보'!$P$8:$P$67="Y")+('1_보스정보'!$Q$7=$D23)*('1_보스정보'!$Q$8:$Q$67="Y")+('1_보스정보'!$R$7=$D23)*('1_보스정보'!$R$8:$R$67="Y")+('1_보스정보'!$S$7=$D23)*('1_보스정보'!$S$8:$S$67="Y")+('1_보스정보'!$T$7=$D23)*('1_보스정보'!$T$8:$T$67="Y")+('1_보스정보'!$U$7=$D23)*('1_보스정보'!$U$8:$U$67="Y"))*'1_보스정보'!$F$8:$F$67),0))</f>
        <v>0</v>
      </c>
      <c r="K23" s="24">
        <f>IF($B23&lt;&gt;"Y",0,IFERROR(SUMPRODUCT(('1_보스정보'!$H$8:$H$67="Y")*(('1_보스정보'!$J$7=$D23)*('1_보스정보'!$J$8:$J$67="Y")+('1_보스정보'!$K$7=$D23)*('1_보스정보'!$K$8:$K$67="Y")+('1_보스정보'!$L$7=$D23)*('1_보스정보'!$L$8:$L$67="Y")+('1_보스정보'!$M$7=$D23)*('1_보스정보'!$M$8:$M$67="Y")+('1_보스정보'!$N$7=$D23)*('1_보스정보'!$N$8:$N$67="Y")+('1_보스정보'!$O$7=$D23)*('1_보스정보'!$O$8:$O$67="Y")+('1_보스정보'!$P$7=$D23)*('1_보스정보'!$P$8:$P$67="Y")+('1_보스정보'!$Q$7=$D23)*('1_보스정보'!$Q$8:$Q$67="Y")+('1_보스정보'!$R$7=$D23)*('1_보스정보'!$R$8:$R$67="Y")+('1_보스정보'!$S$7=$D23)*('1_보스정보'!$S$8:$S$67="Y")+('1_보스정보'!$T$7=$D23)*('1_보스정보'!$T$8:$T$67="Y")+('1_보스정보'!$U$7=$D23)*('1_보스정보'!$U$8:$U$67="Y"))*'1_보스정보'!$G$8:$G$67),0))</f>
        <v>0</v>
      </c>
      <c r="L23" s="26">
        <f>IF('3_캐릭터정보'!L23="",0,'3_캐릭터정보'!L23)</f>
        <v>0</v>
      </c>
      <c r="M23" s="27">
        <f>IF($B23&lt;&gt;"Y",0,IFERROR(INDEX('2_도핑계산'!$J$4:$J$13,MATCH($E23,'2_도핑계산'!$G$4:$G$13,0)),0))</f>
        <v>0</v>
      </c>
      <c r="N23" s="27">
        <f t="shared" si="0"/>
        <v>0</v>
      </c>
      <c r="O23" s="23" t="str">
        <f>IF($B23&lt;&gt;"Y","",IF(F23&gt;'1_보스정보'!$B$3,"초과","OK"))</f>
        <v/>
      </c>
      <c r="P23" s="23" t="str">
        <f>IF($B23&lt;&gt;"Y","",IF(G23&gt;'1_보스정보'!$B$4,"초과","OK"))</f>
        <v/>
      </c>
      <c r="Q23" s="23" t="str">
        <f>IF('3_캐릭터정보'!O23="","",'3_캐릭터정보'!O23)</f>
        <v/>
      </c>
    </row>
    <row r="24" spans="1:17">
      <c r="A24" s="23">
        <f>'3_캐릭터정보'!A24</f>
        <v>17</v>
      </c>
      <c r="B24" s="23" t="str">
        <f>'3_캐릭터정보'!B24</f>
        <v>N</v>
      </c>
      <c r="C24" s="23" t="str">
        <f>IF('3_캐릭터정보'!C24="","",'3_캐릭터정보'!C24)</f>
        <v/>
      </c>
      <c r="D24" s="23" t="str">
        <f>IF('3_캐릭터정보'!I24="","",'3_캐릭터정보'!I24)</f>
        <v/>
      </c>
      <c r="E24" s="23" t="str">
        <f>IF('3_캐릭터정보'!J24="","",'3_캐릭터정보'!J24)</f>
        <v/>
      </c>
      <c r="F24" s="24">
        <f>IF($B24&lt;&gt;"Y",0,IFERROR(SUMPRODUCT(('1_보스정보'!$H$8:$H$67="Y")*(('1_보스정보'!$J$7=$D24)*('1_보스정보'!$J$8:$J$67="Y")+('1_보스정보'!$K$7=$D24)*('1_보스정보'!$K$8:$K$67="Y")+('1_보스정보'!$L$7=$D24)*('1_보스정보'!$L$8:$L$67="Y")+('1_보스정보'!$M$7=$D24)*('1_보스정보'!$M$8:$M$67="Y")+('1_보스정보'!$N$7=$D24)*('1_보스정보'!$N$8:$N$67="Y")+('1_보스정보'!$O$7=$D24)*('1_보스정보'!$O$8:$O$67="Y")+('1_보스정보'!$P$7=$D24)*('1_보스정보'!$P$8:$P$67="Y")+('1_보스정보'!$Q$7=$D24)*('1_보스정보'!$Q$8:$Q$67="Y")+('1_보스정보'!$R$7=$D24)*('1_보스정보'!$R$8:$R$67="Y")+('1_보스정보'!$S$7=$D24)*('1_보스정보'!$S$8:$S$67="Y")+('1_보스정보'!$T$7=$D24)*('1_보스정보'!$T$8:$T$67="Y")+('1_보스정보'!$U$7=$D24)*('1_보스정보'!$U$8:$U$67="Y"))),0))</f>
        <v>0</v>
      </c>
      <c r="G24" s="24" t="str">
        <f>IF($B24&lt;&gt;"Y","",SUM($F$8:F24))</f>
        <v/>
      </c>
      <c r="H24" s="25">
        <f>IF($B24&lt;&gt;"Y",0,IFERROR(SUMPRODUCT(('1_보스정보'!$H$8:$H$67="Y")*(('1_보스정보'!$J$7=$D24)*('1_보스정보'!$J$8:$J$67="Y")+('1_보스정보'!$K$7=$D24)*('1_보스정보'!$K$8:$K$67="Y")+('1_보스정보'!$L$7=$D24)*('1_보스정보'!$L$8:$L$67="Y")+('1_보스정보'!$M$7=$D24)*('1_보스정보'!$M$8:$M$67="Y")+('1_보스정보'!$N$7=$D24)*('1_보스정보'!$N$8:$N$67="Y")+('1_보스정보'!$O$7=$D24)*('1_보스정보'!$O$8:$O$67="Y")+('1_보스정보'!$P$7=$D24)*('1_보스정보'!$P$8:$P$67="Y")+('1_보스정보'!$Q$7=$D24)*('1_보스정보'!$Q$8:$Q$67="Y")+('1_보스정보'!$R$7=$D24)*('1_보스정보'!$R$8:$R$67="Y")+('1_보스정보'!$S$7=$D24)*('1_보스정보'!$S$8:$S$67="Y")+('1_보스정보'!$T$7=$D24)*('1_보스정보'!$T$8:$T$67="Y")+('1_보스정보'!$U$7=$D24)*('1_보스정보'!$U$8:$U$67="Y"))*'1_보스정보'!$D$8:$D$67),0))</f>
        <v>0</v>
      </c>
      <c r="I24" s="24">
        <f>IF($B24&lt;&gt;"Y",0,IFERROR(SUMPRODUCT(('1_보스정보'!$H$8:$H$67="Y")*(('1_보스정보'!$J$7=$D24)*('1_보스정보'!$J$8:$J$67="Y")+('1_보스정보'!$K$7=$D24)*('1_보스정보'!$K$8:$K$67="Y")+('1_보스정보'!$L$7=$D24)*('1_보스정보'!$L$8:$L$67="Y")+('1_보스정보'!$M$7=$D24)*('1_보스정보'!$M$8:$M$67="Y")+('1_보스정보'!$N$7=$D24)*('1_보스정보'!$N$8:$N$67="Y")+('1_보스정보'!$O$7=$D24)*('1_보스정보'!$O$8:$O$67="Y")+('1_보스정보'!$P$7=$D24)*('1_보스정보'!$P$8:$P$67="Y")+('1_보스정보'!$Q$7=$D24)*('1_보스정보'!$Q$8:$Q$67="Y")+('1_보스정보'!$R$7=$D24)*('1_보스정보'!$R$8:$R$67="Y")+('1_보스정보'!$S$7=$D24)*('1_보스정보'!$S$8:$S$67="Y")+('1_보스정보'!$T$7=$D24)*('1_보스정보'!$T$8:$T$67="Y")+('1_보스정보'!$U$7=$D24)*('1_보스정보'!$U$8:$U$67="Y"))*'1_보스정보'!$E$8:$E$67),0))</f>
        <v>0</v>
      </c>
      <c r="J24" s="24">
        <f>IF($B24&lt;&gt;"Y",0,IFERROR(SUMPRODUCT(('1_보스정보'!$H$8:$H$67="Y")*(('1_보스정보'!$J$7=$D24)*('1_보스정보'!$J$8:$J$67="Y")+('1_보스정보'!$K$7=$D24)*('1_보스정보'!$K$8:$K$67="Y")+('1_보스정보'!$L$7=$D24)*('1_보스정보'!$L$8:$L$67="Y")+('1_보스정보'!$M$7=$D24)*('1_보스정보'!$M$8:$M$67="Y")+('1_보스정보'!$N$7=$D24)*('1_보스정보'!$N$8:$N$67="Y")+('1_보스정보'!$O$7=$D24)*('1_보스정보'!$O$8:$O$67="Y")+('1_보스정보'!$P$7=$D24)*('1_보스정보'!$P$8:$P$67="Y")+('1_보스정보'!$Q$7=$D24)*('1_보스정보'!$Q$8:$Q$67="Y")+('1_보스정보'!$R$7=$D24)*('1_보스정보'!$R$8:$R$67="Y")+('1_보스정보'!$S$7=$D24)*('1_보스정보'!$S$8:$S$67="Y")+('1_보스정보'!$T$7=$D24)*('1_보스정보'!$T$8:$T$67="Y")+('1_보스정보'!$U$7=$D24)*('1_보스정보'!$U$8:$U$67="Y"))*'1_보스정보'!$F$8:$F$67),0))</f>
        <v>0</v>
      </c>
      <c r="K24" s="24">
        <f>IF($B24&lt;&gt;"Y",0,IFERROR(SUMPRODUCT(('1_보스정보'!$H$8:$H$67="Y")*(('1_보스정보'!$J$7=$D24)*('1_보스정보'!$J$8:$J$67="Y")+('1_보스정보'!$K$7=$D24)*('1_보스정보'!$K$8:$K$67="Y")+('1_보스정보'!$L$7=$D24)*('1_보스정보'!$L$8:$L$67="Y")+('1_보스정보'!$M$7=$D24)*('1_보스정보'!$M$8:$M$67="Y")+('1_보스정보'!$N$7=$D24)*('1_보스정보'!$N$8:$N$67="Y")+('1_보스정보'!$O$7=$D24)*('1_보스정보'!$O$8:$O$67="Y")+('1_보스정보'!$P$7=$D24)*('1_보스정보'!$P$8:$P$67="Y")+('1_보스정보'!$Q$7=$D24)*('1_보스정보'!$Q$8:$Q$67="Y")+('1_보스정보'!$R$7=$D24)*('1_보스정보'!$R$8:$R$67="Y")+('1_보스정보'!$S$7=$D24)*('1_보스정보'!$S$8:$S$67="Y")+('1_보스정보'!$T$7=$D24)*('1_보스정보'!$T$8:$T$67="Y")+('1_보스정보'!$U$7=$D24)*('1_보스정보'!$U$8:$U$67="Y"))*'1_보스정보'!$G$8:$G$67),0))</f>
        <v>0</v>
      </c>
      <c r="L24" s="26">
        <f>IF('3_캐릭터정보'!L24="",0,'3_캐릭터정보'!L24)</f>
        <v>0</v>
      </c>
      <c r="M24" s="27">
        <f>IF($B24&lt;&gt;"Y",0,IFERROR(INDEX('2_도핑계산'!$J$4:$J$13,MATCH($E24,'2_도핑계산'!$G$4:$G$13,0)),0))</f>
        <v>0</v>
      </c>
      <c r="N24" s="27">
        <f t="shared" si="0"/>
        <v>0</v>
      </c>
      <c r="O24" s="23" t="str">
        <f>IF($B24&lt;&gt;"Y","",IF(F24&gt;'1_보스정보'!$B$3,"초과","OK"))</f>
        <v/>
      </c>
      <c r="P24" s="23" t="str">
        <f>IF($B24&lt;&gt;"Y","",IF(G24&gt;'1_보스정보'!$B$4,"초과","OK"))</f>
        <v/>
      </c>
      <c r="Q24" s="23" t="str">
        <f>IF('3_캐릭터정보'!O24="","",'3_캐릭터정보'!O24)</f>
        <v/>
      </c>
    </row>
    <row r="25" spans="1:17">
      <c r="A25" s="23">
        <f>'3_캐릭터정보'!A25</f>
        <v>18</v>
      </c>
      <c r="B25" s="23" t="str">
        <f>'3_캐릭터정보'!B25</f>
        <v>N</v>
      </c>
      <c r="C25" s="23" t="str">
        <f>IF('3_캐릭터정보'!C25="","",'3_캐릭터정보'!C25)</f>
        <v/>
      </c>
      <c r="D25" s="23" t="str">
        <f>IF('3_캐릭터정보'!I25="","",'3_캐릭터정보'!I25)</f>
        <v/>
      </c>
      <c r="E25" s="23" t="str">
        <f>IF('3_캐릭터정보'!J25="","",'3_캐릭터정보'!J25)</f>
        <v/>
      </c>
      <c r="F25" s="24">
        <f>IF($B25&lt;&gt;"Y",0,IFERROR(SUMPRODUCT(('1_보스정보'!$H$8:$H$67="Y")*(('1_보스정보'!$J$7=$D25)*('1_보스정보'!$J$8:$J$67="Y")+('1_보스정보'!$K$7=$D25)*('1_보스정보'!$K$8:$K$67="Y")+('1_보스정보'!$L$7=$D25)*('1_보스정보'!$L$8:$L$67="Y")+('1_보스정보'!$M$7=$D25)*('1_보스정보'!$M$8:$M$67="Y")+('1_보스정보'!$N$7=$D25)*('1_보스정보'!$N$8:$N$67="Y")+('1_보스정보'!$O$7=$D25)*('1_보스정보'!$O$8:$O$67="Y")+('1_보스정보'!$P$7=$D25)*('1_보스정보'!$P$8:$P$67="Y")+('1_보스정보'!$Q$7=$D25)*('1_보스정보'!$Q$8:$Q$67="Y")+('1_보스정보'!$R$7=$D25)*('1_보스정보'!$R$8:$R$67="Y")+('1_보스정보'!$S$7=$D25)*('1_보스정보'!$S$8:$S$67="Y")+('1_보스정보'!$T$7=$D25)*('1_보스정보'!$T$8:$T$67="Y")+('1_보스정보'!$U$7=$D25)*('1_보스정보'!$U$8:$U$67="Y"))),0))</f>
        <v>0</v>
      </c>
      <c r="G25" s="24" t="str">
        <f>IF($B25&lt;&gt;"Y","",SUM($F$8:F25))</f>
        <v/>
      </c>
      <c r="H25" s="25">
        <f>IF($B25&lt;&gt;"Y",0,IFERROR(SUMPRODUCT(('1_보스정보'!$H$8:$H$67="Y")*(('1_보스정보'!$J$7=$D25)*('1_보스정보'!$J$8:$J$67="Y")+('1_보스정보'!$K$7=$D25)*('1_보스정보'!$K$8:$K$67="Y")+('1_보스정보'!$L$7=$D25)*('1_보스정보'!$L$8:$L$67="Y")+('1_보스정보'!$M$7=$D25)*('1_보스정보'!$M$8:$M$67="Y")+('1_보스정보'!$N$7=$D25)*('1_보스정보'!$N$8:$N$67="Y")+('1_보스정보'!$O$7=$D25)*('1_보스정보'!$O$8:$O$67="Y")+('1_보스정보'!$P$7=$D25)*('1_보스정보'!$P$8:$P$67="Y")+('1_보스정보'!$Q$7=$D25)*('1_보스정보'!$Q$8:$Q$67="Y")+('1_보스정보'!$R$7=$D25)*('1_보스정보'!$R$8:$R$67="Y")+('1_보스정보'!$S$7=$D25)*('1_보스정보'!$S$8:$S$67="Y")+('1_보스정보'!$T$7=$D25)*('1_보스정보'!$T$8:$T$67="Y")+('1_보스정보'!$U$7=$D25)*('1_보스정보'!$U$8:$U$67="Y"))*'1_보스정보'!$D$8:$D$67),0))</f>
        <v>0</v>
      </c>
      <c r="I25" s="24">
        <f>IF($B25&lt;&gt;"Y",0,IFERROR(SUMPRODUCT(('1_보스정보'!$H$8:$H$67="Y")*(('1_보스정보'!$J$7=$D25)*('1_보스정보'!$J$8:$J$67="Y")+('1_보스정보'!$K$7=$D25)*('1_보스정보'!$K$8:$K$67="Y")+('1_보스정보'!$L$7=$D25)*('1_보스정보'!$L$8:$L$67="Y")+('1_보스정보'!$M$7=$D25)*('1_보스정보'!$M$8:$M$67="Y")+('1_보스정보'!$N$7=$D25)*('1_보스정보'!$N$8:$N$67="Y")+('1_보스정보'!$O$7=$D25)*('1_보스정보'!$O$8:$O$67="Y")+('1_보스정보'!$P$7=$D25)*('1_보스정보'!$P$8:$P$67="Y")+('1_보스정보'!$Q$7=$D25)*('1_보스정보'!$Q$8:$Q$67="Y")+('1_보스정보'!$R$7=$D25)*('1_보스정보'!$R$8:$R$67="Y")+('1_보스정보'!$S$7=$D25)*('1_보스정보'!$S$8:$S$67="Y")+('1_보스정보'!$T$7=$D25)*('1_보스정보'!$T$8:$T$67="Y")+('1_보스정보'!$U$7=$D25)*('1_보스정보'!$U$8:$U$67="Y"))*'1_보스정보'!$E$8:$E$67),0))</f>
        <v>0</v>
      </c>
      <c r="J25" s="24">
        <f>IF($B25&lt;&gt;"Y",0,IFERROR(SUMPRODUCT(('1_보스정보'!$H$8:$H$67="Y")*(('1_보스정보'!$J$7=$D25)*('1_보스정보'!$J$8:$J$67="Y")+('1_보스정보'!$K$7=$D25)*('1_보스정보'!$K$8:$K$67="Y")+('1_보스정보'!$L$7=$D25)*('1_보스정보'!$L$8:$L$67="Y")+('1_보스정보'!$M$7=$D25)*('1_보스정보'!$M$8:$M$67="Y")+('1_보스정보'!$N$7=$D25)*('1_보스정보'!$N$8:$N$67="Y")+('1_보스정보'!$O$7=$D25)*('1_보스정보'!$O$8:$O$67="Y")+('1_보스정보'!$P$7=$D25)*('1_보스정보'!$P$8:$P$67="Y")+('1_보스정보'!$Q$7=$D25)*('1_보스정보'!$Q$8:$Q$67="Y")+('1_보스정보'!$R$7=$D25)*('1_보스정보'!$R$8:$R$67="Y")+('1_보스정보'!$S$7=$D25)*('1_보스정보'!$S$8:$S$67="Y")+('1_보스정보'!$T$7=$D25)*('1_보스정보'!$T$8:$T$67="Y")+('1_보스정보'!$U$7=$D25)*('1_보스정보'!$U$8:$U$67="Y"))*'1_보스정보'!$F$8:$F$67),0))</f>
        <v>0</v>
      </c>
      <c r="K25" s="24">
        <f>IF($B25&lt;&gt;"Y",0,IFERROR(SUMPRODUCT(('1_보스정보'!$H$8:$H$67="Y")*(('1_보스정보'!$J$7=$D25)*('1_보스정보'!$J$8:$J$67="Y")+('1_보스정보'!$K$7=$D25)*('1_보스정보'!$K$8:$K$67="Y")+('1_보스정보'!$L$7=$D25)*('1_보스정보'!$L$8:$L$67="Y")+('1_보스정보'!$M$7=$D25)*('1_보스정보'!$M$8:$M$67="Y")+('1_보스정보'!$N$7=$D25)*('1_보스정보'!$N$8:$N$67="Y")+('1_보스정보'!$O$7=$D25)*('1_보스정보'!$O$8:$O$67="Y")+('1_보스정보'!$P$7=$D25)*('1_보스정보'!$P$8:$P$67="Y")+('1_보스정보'!$Q$7=$D25)*('1_보스정보'!$Q$8:$Q$67="Y")+('1_보스정보'!$R$7=$D25)*('1_보스정보'!$R$8:$R$67="Y")+('1_보스정보'!$S$7=$D25)*('1_보스정보'!$S$8:$S$67="Y")+('1_보스정보'!$T$7=$D25)*('1_보스정보'!$T$8:$T$67="Y")+('1_보스정보'!$U$7=$D25)*('1_보스정보'!$U$8:$U$67="Y"))*'1_보스정보'!$G$8:$G$67),0))</f>
        <v>0</v>
      </c>
      <c r="L25" s="26">
        <f>IF('3_캐릭터정보'!L25="",0,'3_캐릭터정보'!L25)</f>
        <v>0</v>
      </c>
      <c r="M25" s="27">
        <f>IF($B25&lt;&gt;"Y",0,IFERROR(INDEX('2_도핑계산'!$J$4:$J$13,MATCH($E25,'2_도핑계산'!$G$4:$G$13,0)),0))</f>
        <v>0</v>
      </c>
      <c r="N25" s="27">
        <f t="shared" si="0"/>
        <v>0</v>
      </c>
      <c r="O25" s="23" t="str">
        <f>IF($B25&lt;&gt;"Y","",IF(F25&gt;'1_보스정보'!$B$3,"초과","OK"))</f>
        <v/>
      </c>
      <c r="P25" s="23" t="str">
        <f>IF($B25&lt;&gt;"Y","",IF(G25&gt;'1_보스정보'!$B$4,"초과","OK"))</f>
        <v/>
      </c>
      <c r="Q25" s="23" t="str">
        <f>IF('3_캐릭터정보'!O25="","",'3_캐릭터정보'!O25)</f>
        <v/>
      </c>
    </row>
    <row r="26" spans="1:17">
      <c r="A26" s="23">
        <f>'3_캐릭터정보'!A26</f>
        <v>19</v>
      </c>
      <c r="B26" s="23" t="str">
        <f>'3_캐릭터정보'!B26</f>
        <v>N</v>
      </c>
      <c r="C26" s="23" t="str">
        <f>IF('3_캐릭터정보'!C26="","",'3_캐릭터정보'!C26)</f>
        <v/>
      </c>
      <c r="D26" s="23" t="str">
        <f>IF('3_캐릭터정보'!I26="","",'3_캐릭터정보'!I26)</f>
        <v/>
      </c>
      <c r="E26" s="23" t="str">
        <f>IF('3_캐릭터정보'!J26="","",'3_캐릭터정보'!J26)</f>
        <v/>
      </c>
      <c r="F26" s="24">
        <f>IF($B26&lt;&gt;"Y",0,IFERROR(SUMPRODUCT(('1_보스정보'!$H$8:$H$67="Y")*(('1_보스정보'!$J$7=$D26)*('1_보스정보'!$J$8:$J$67="Y")+('1_보스정보'!$K$7=$D26)*('1_보스정보'!$K$8:$K$67="Y")+('1_보스정보'!$L$7=$D26)*('1_보스정보'!$L$8:$L$67="Y")+('1_보스정보'!$M$7=$D26)*('1_보스정보'!$M$8:$M$67="Y")+('1_보스정보'!$N$7=$D26)*('1_보스정보'!$N$8:$N$67="Y")+('1_보스정보'!$O$7=$D26)*('1_보스정보'!$O$8:$O$67="Y")+('1_보스정보'!$P$7=$D26)*('1_보스정보'!$P$8:$P$67="Y")+('1_보스정보'!$Q$7=$D26)*('1_보스정보'!$Q$8:$Q$67="Y")+('1_보스정보'!$R$7=$D26)*('1_보스정보'!$R$8:$R$67="Y")+('1_보스정보'!$S$7=$D26)*('1_보스정보'!$S$8:$S$67="Y")+('1_보스정보'!$T$7=$D26)*('1_보스정보'!$T$8:$T$67="Y")+('1_보스정보'!$U$7=$D26)*('1_보스정보'!$U$8:$U$67="Y"))),0))</f>
        <v>0</v>
      </c>
      <c r="G26" s="24" t="str">
        <f>IF($B26&lt;&gt;"Y","",SUM($F$8:F26))</f>
        <v/>
      </c>
      <c r="H26" s="25">
        <f>IF($B26&lt;&gt;"Y",0,IFERROR(SUMPRODUCT(('1_보스정보'!$H$8:$H$67="Y")*(('1_보스정보'!$J$7=$D26)*('1_보스정보'!$J$8:$J$67="Y")+('1_보스정보'!$K$7=$D26)*('1_보스정보'!$K$8:$K$67="Y")+('1_보스정보'!$L$7=$D26)*('1_보스정보'!$L$8:$L$67="Y")+('1_보스정보'!$M$7=$D26)*('1_보스정보'!$M$8:$M$67="Y")+('1_보스정보'!$N$7=$D26)*('1_보스정보'!$N$8:$N$67="Y")+('1_보스정보'!$O$7=$D26)*('1_보스정보'!$O$8:$O$67="Y")+('1_보스정보'!$P$7=$D26)*('1_보스정보'!$P$8:$P$67="Y")+('1_보스정보'!$Q$7=$D26)*('1_보스정보'!$Q$8:$Q$67="Y")+('1_보스정보'!$R$7=$D26)*('1_보스정보'!$R$8:$R$67="Y")+('1_보스정보'!$S$7=$D26)*('1_보스정보'!$S$8:$S$67="Y")+('1_보스정보'!$T$7=$D26)*('1_보스정보'!$T$8:$T$67="Y")+('1_보스정보'!$U$7=$D26)*('1_보스정보'!$U$8:$U$67="Y"))*'1_보스정보'!$D$8:$D$67),0))</f>
        <v>0</v>
      </c>
      <c r="I26" s="24">
        <f>IF($B26&lt;&gt;"Y",0,IFERROR(SUMPRODUCT(('1_보스정보'!$H$8:$H$67="Y")*(('1_보스정보'!$J$7=$D26)*('1_보스정보'!$J$8:$J$67="Y")+('1_보스정보'!$K$7=$D26)*('1_보스정보'!$K$8:$K$67="Y")+('1_보스정보'!$L$7=$D26)*('1_보스정보'!$L$8:$L$67="Y")+('1_보스정보'!$M$7=$D26)*('1_보스정보'!$M$8:$M$67="Y")+('1_보스정보'!$N$7=$D26)*('1_보스정보'!$N$8:$N$67="Y")+('1_보스정보'!$O$7=$D26)*('1_보스정보'!$O$8:$O$67="Y")+('1_보스정보'!$P$7=$D26)*('1_보스정보'!$P$8:$P$67="Y")+('1_보스정보'!$Q$7=$D26)*('1_보스정보'!$Q$8:$Q$67="Y")+('1_보스정보'!$R$7=$D26)*('1_보스정보'!$R$8:$R$67="Y")+('1_보스정보'!$S$7=$D26)*('1_보스정보'!$S$8:$S$67="Y")+('1_보스정보'!$T$7=$D26)*('1_보스정보'!$T$8:$T$67="Y")+('1_보스정보'!$U$7=$D26)*('1_보스정보'!$U$8:$U$67="Y"))*'1_보스정보'!$E$8:$E$67),0))</f>
        <v>0</v>
      </c>
      <c r="J26" s="24">
        <f>IF($B26&lt;&gt;"Y",0,IFERROR(SUMPRODUCT(('1_보스정보'!$H$8:$H$67="Y")*(('1_보스정보'!$J$7=$D26)*('1_보스정보'!$J$8:$J$67="Y")+('1_보스정보'!$K$7=$D26)*('1_보스정보'!$K$8:$K$67="Y")+('1_보스정보'!$L$7=$D26)*('1_보스정보'!$L$8:$L$67="Y")+('1_보스정보'!$M$7=$D26)*('1_보스정보'!$M$8:$M$67="Y")+('1_보스정보'!$N$7=$D26)*('1_보스정보'!$N$8:$N$67="Y")+('1_보스정보'!$O$7=$D26)*('1_보스정보'!$O$8:$O$67="Y")+('1_보스정보'!$P$7=$D26)*('1_보스정보'!$P$8:$P$67="Y")+('1_보스정보'!$Q$7=$D26)*('1_보스정보'!$Q$8:$Q$67="Y")+('1_보스정보'!$R$7=$D26)*('1_보스정보'!$R$8:$R$67="Y")+('1_보스정보'!$S$7=$D26)*('1_보스정보'!$S$8:$S$67="Y")+('1_보스정보'!$T$7=$D26)*('1_보스정보'!$T$8:$T$67="Y")+('1_보스정보'!$U$7=$D26)*('1_보스정보'!$U$8:$U$67="Y"))*'1_보스정보'!$F$8:$F$67),0))</f>
        <v>0</v>
      </c>
      <c r="K26" s="24">
        <f>IF($B26&lt;&gt;"Y",0,IFERROR(SUMPRODUCT(('1_보스정보'!$H$8:$H$67="Y")*(('1_보스정보'!$J$7=$D26)*('1_보스정보'!$J$8:$J$67="Y")+('1_보스정보'!$K$7=$D26)*('1_보스정보'!$K$8:$K$67="Y")+('1_보스정보'!$L$7=$D26)*('1_보스정보'!$L$8:$L$67="Y")+('1_보스정보'!$M$7=$D26)*('1_보스정보'!$M$8:$M$67="Y")+('1_보스정보'!$N$7=$D26)*('1_보스정보'!$N$8:$N$67="Y")+('1_보스정보'!$O$7=$D26)*('1_보스정보'!$O$8:$O$67="Y")+('1_보스정보'!$P$7=$D26)*('1_보스정보'!$P$8:$P$67="Y")+('1_보스정보'!$Q$7=$D26)*('1_보스정보'!$Q$8:$Q$67="Y")+('1_보스정보'!$R$7=$D26)*('1_보스정보'!$R$8:$R$67="Y")+('1_보스정보'!$S$7=$D26)*('1_보스정보'!$S$8:$S$67="Y")+('1_보스정보'!$T$7=$D26)*('1_보스정보'!$T$8:$T$67="Y")+('1_보스정보'!$U$7=$D26)*('1_보스정보'!$U$8:$U$67="Y"))*'1_보스정보'!$G$8:$G$67),0))</f>
        <v>0</v>
      </c>
      <c r="L26" s="26">
        <f>IF('3_캐릭터정보'!L26="",0,'3_캐릭터정보'!L26)</f>
        <v>0</v>
      </c>
      <c r="M26" s="27">
        <f>IF($B26&lt;&gt;"Y",0,IFERROR(INDEX('2_도핑계산'!$J$4:$J$13,MATCH($E26,'2_도핑계산'!$G$4:$G$13,0)),0))</f>
        <v>0</v>
      </c>
      <c r="N26" s="27">
        <f t="shared" si="0"/>
        <v>0</v>
      </c>
      <c r="O26" s="23" t="str">
        <f>IF($B26&lt;&gt;"Y","",IF(F26&gt;'1_보스정보'!$B$3,"초과","OK"))</f>
        <v/>
      </c>
      <c r="P26" s="23" t="str">
        <f>IF($B26&lt;&gt;"Y","",IF(G26&gt;'1_보스정보'!$B$4,"초과","OK"))</f>
        <v/>
      </c>
      <c r="Q26" s="23" t="str">
        <f>IF('3_캐릭터정보'!O26="","",'3_캐릭터정보'!O26)</f>
        <v/>
      </c>
    </row>
    <row r="27" spans="1:17">
      <c r="A27" s="23">
        <f>'3_캐릭터정보'!A27</f>
        <v>20</v>
      </c>
      <c r="B27" s="23" t="str">
        <f>'3_캐릭터정보'!B27</f>
        <v>N</v>
      </c>
      <c r="C27" s="23" t="str">
        <f>IF('3_캐릭터정보'!C27="","",'3_캐릭터정보'!C27)</f>
        <v/>
      </c>
      <c r="D27" s="23" t="str">
        <f>IF('3_캐릭터정보'!I27="","",'3_캐릭터정보'!I27)</f>
        <v/>
      </c>
      <c r="E27" s="23" t="str">
        <f>IF('3_캐릭터정보'!J27="","",'3_캐릭터정보'!J27)</f>
        <v/>
      </c>
      <c r="F27" s="24">
        <f>IF($B27&lt;&gt;"Y",0,IFERROR(SUMPRODUCT(('1_보스정보'!$H$8:$H$67="Y")*(('1_보스정보'!$J$7=$D27)*('1_보스정보'!$J$8:$J$67="Y")+('1_보스정보'!$K$7=$D27)*('1_보스정보'!$K$8:$K$67="Y")+('1_보스정보'!$L$7=$D27)*('1_보스정보'!$L$8:$L$67="Y")+('1_보스정보'!$M$7=$D27)*('1_보스정보'!$M$8:$M$67="Y")+('1_보스정보'!$N$7=$D27)*('1_보스정보'!$N$8:$N$67="Y")+('1_보스정보'!$O$7=$D27)*('1_보스정보'!$O$8:$O$67="Y")+('1_보스정보'!$P$7=$D27)*('1_보스정보'!$P$8:$P$67="Y")+('1_보스정보'!$Q$7=$D27)*('1_보스정보'!$Q$8:$Q$67="Y")+('1_보스정보'!$R$7=$D27)*('1_보스정보'!$R$8:$R$67="Y")+('1_보스정보'!$S$7=$D27)*('1_보스정보'!$S$8:$S$67="Y")+('1_보스정보'!$T$7=$D27)*('1_보스정보'!$T$8:$T$67="Y")+('1_보스정보'!$U$7=$D27)*('1_보스정보'!$U$8:$U$67="Y"))),0))</f>
        <v>0</v>
      </c>
      <c r="G27" s="24" t="str">
        <f>IF($B27&lt;&gt;"Y","",SUM($F$8:F27))</f>
        <v/>
      </c>
      <c r="H27" s="25">
        <f>IF($B27&lt;&gt;"Y",0,IFERROR(SUMPRODUCT(('1_보스정보'!$H$8:$H$67="Y")*(('1_보스정보'!$J$7=$D27)*('1_보스정보'!$J$8:$J$67="Y")+('1_보스정보'!$K$7=$D27)*('1_보스정보'!$K$8:$K$67="Y")+('1_보스정보'!$L$7=$D27)*('1_보스정보'!$L$8:$L$67="Y")+('1_보스정보'!$M$7=$D27)*('1_보스정보'!$M$8:$M$67="Y")+('1_보스정보'!$N$7=$D27)*('1_보스정보'!$N$8:$N$67="Y")+('1_보스정보'!$O$7=$D27)*('1_보스정보'!$O$8:$O$67="Y")+('1_보스정보'!$P$7=$D27)*('1_보스정보'!$P$8:$P$67="Y")+('1_보스정보'!$Q$7=$D27)*('1_보스정보'!$Q$8:$Q$67="Y")+('1_보스정보'!$R$7=$D27)*('1_보스정보'!$R$8:$R$67="Y")+('1_보스정보'!$S$7=$D27)*('1_보스정보'!$S$8:$S$67="Y")+('1_보스정보'!$T$7=$D27)*('1_보스정보'!$T$8:$T$67="Y")+('1_보스정보'!$U$7=$D27)*('1_보스정보'!$U$8:$U$67="Y"))*'1_보스정보'!$D$8:$D$67),0))</f>
        <v>0</v>
      </c>
      <c r="I27" s="24">
        <f>IF($B27&lt;&gt;"Y",0,IFERROR(SUMPRODUCT(('1_보스정보'!$H$8:$H$67="Y")*(('1_보스정보'!$J$7=$D27)*('1_보스정보'!$J$8:$J$67="Y")+('1_보스정보'!$K$7=$D27)*('1_보스정보'!$K$8:$K$67="Y")+('1_보스정보'!$L$7=$D27)*('1_보스정보'!$L$8:$L$67="Y")+('1_보스정보'!$M$7=$D27)*('1_보스정보'!$M$8:$M$67="Y")+('1_보스정보'!$N$7=$D27)*('1_보스정보'!$N$8:$N$67="Y")+('1_보스정보'!$O$7=$D27)*('1_보스정보'!$O$8:$O$67="Y")+('1_보스정보'!$P$7=$D27)*('1_보스정보'!$P$8:$P$67="Y")+('1_보스정보'!$Q$7=$D27)*('1_보스정보'!$Q$8:$Q$67="Y")+('1_보스정보'!$R$7=$D27)*('1_보스정보'!$R$8:$R$67="Y")+('1_보스정보'!$S$7=$D27)*('1_보스정보'!$S$8:$S$67="Y")+('1_보스정보'!$T$7=$D27)*('1_보스정보'!$T$8:$T$67="Y")+('1_보스정보'!$U$7=$D27)*('1_보스정보'!$U$8:$U$67="Y"))*'1_보스정보'!$E$8:$E$67),0))</f>
        <v>0</v>
      </c>
      <c r="J27" s="24">
        <f>IF($B27&lt;&gt;"Y",0,IFERROR(SUMPRODUCT(('1_보스정보'!$H$8:$H$67="Y")*(('1_보스정보'!$J$7=$D27)*('1_보스정보'!$J$8:$J$67="Y")+('1_보스정보'!$K$7=$D27)*('1_보스정보'!$K$8:$K$67="Y")+('1_보스정보'!$L$7=$D27)*('1_보스정보'!$L$8:$L$67="Y")+('1_보스정보'!$M$7=$D27)*('1_보스정보'!$M$8:$M$67="Y")+('1_보스정보'!$N$7=$D27)*('1_보스정보'!$N$8:$N$67="Y")+('1_보스정보'!$O$7=$D27)*('1_보스정보'!$O$8:$O$67="Y")+('1_보스정보'!$P$7=$D27)*('1_보스정보'!$P$8:$P$67="Y")+('1_보스정보'!$Q$7=$D27)*('1_보스정보'!$Q$8:$Q$67="Y")+('1_보스정보'!$R$7=$D27)*('1_보스정보'!$R$8:$R$67="Y")+('1_보스정보'!$S$7=$D27)*('1_보스정보'!$S$8:$S$67="Y")+('1_보스정보'!$T$7=$D27)*('1_보스정보'!$T$8:$T$67="Y")+('1_보스정보'!$U$7=$D27)*('1_보스정보'!$U$8:$U$67="Y"))*'1_보스정보'!$F$8:$F$67),0))</f>
        <v>0</v>
      </c>
      <c r="K27" s="24">
        <f>IF($B27&lt;&gt;"Y",0,IFERROR(SUMPRODUCT(('1_보스정보'!$H$8:$H$67="Y")*(('1_보스정보'!$J$7=$D27)*('1_보스정보'!$J$8:$J$67="Y")+('1_보스정보'!$K$7=$D27)*('1_보스정보'!$K$8:$K$67="Y")+('1_보스정보'!$L$7=$D27)*('1_보스정보'!$L$8:$L$67="Y")+('1_보스정보'!$M$7=$D27)*('1_보스정보'!$M$8:$M$67="Y")+('1_보스정보'!$N$7=$D27)*('1_보스정보'!$N$8:$N$67="Y")+('1_보스정보'!$O$7=$D27)*('1_보스정보'!$O$8:$O$67="Y")+('1_보스정보'!$P$7=$D27)*('1_보스정보'!$P$8:$P$67="Y")+('1_보스정보'!$Q$7=$D27)*('1_보스정보'!$Q$8:$Q$67="Y")+('1_보스정보'!$R$7=$D27)*('1_보스정보'!$R$8:$R$67="Y")+('1_보스정보'!$S$7=$D27)*('1_보스정보'!$S$8:$S$67="Y")+('1_보스정보'!$T$7=$D27)*('1_보스정보'!$T$8:$T$67="Y")+('1_보스정보'!$U$7=$D27)*('1_보스정보'!$U$8:$U$67="Y"))*'1_보스정보'!$G$8:$G$67),0))</f>
        <v>0</v>
      </c>
      <c r="L27" s="26">
        <f>IF('3_캐릭터정보'!L27="",0,'3_캐릭터정보'!L27)</f>
        <v>0</v>
      </c>
      <c r="M27" s="27">
        <f>IF($B27&lt;&gt;"Y",0,IFERROR(INDEX('2_도핑계산'!$J$4:$J$13,MATCH($E27,'2_도핑계산'!$G$4:$G$13,0)),0))</f>
        <v>0</v>
      </c>
      <c r="N27" s="27">
        <f t="shared" si="0"/>
        <v>0</v>
      </c>
      <c r="O27" s="23" t="str">
        <f>IF($B27&lt;&gt;"Y","",IF(F27&gt;'1_보스정보'!$B$3,"초과","OK"))</f>
        <v/>
      </c>
      <c r="P27" s="23" t="str">
        <f>IF($B27&lt;&gt;"Y","",IF(G27&gt;'1_보스정보'!$B$4,"초과","OK"))</f>
        <v/>
      </c>
      <c r="Q27" s="23" t="str">
        <f>IF('3_캐릭터정보'!O27="","",'3_캐릭터정보'!O27)</f>
        <v/>
      </c>
    </row>
    <row r="28" spans="1:17">
      <c r="A28" s="23">
        <f>'3_캐릭터정보'!A28</f>
        <v>21</v>
      </c>
      <c r="B28" s="23" t="str">
        <f>'3_캐릭터정보'!B28</f>
        <v>N</v>
      </c>
      <c r="C28" s="23" t="str">
        <f>IF('3_캐릭터정보'!C28="","",'3_캐릭터정보'!C28)</f>
        <v/>
      </c>
      <c r="D28" s="23" t="str">
        <f>IF('3_캐릭터정보'!I28="","",'3_캐릭터정보'!I28)</f>
        <v/>
      </c>
      <c r="E28" s="23" t="str">
        <f>IF('3_캐릭터정보'!J28="","",'3_캐릭터정보'!J28)</f>
        <v/>
      </c>
      <c r="F28" s="24">
        <f>IF($B28&lt;&gt;"Y",0,IFERROR(SUMPRODUCT(('1_보스정보'!$H$8:$H$67="Y")*(('1_보스정보'!$J$7=$D28)*('1_보스정보'!$J$8:$J$67="Y")+('1_보스정보'!$K$7=$D28)*('1_보스정보'!$K$8:$K$67="Y")+('1_보스정보'!$L$7=$D28)*('1_보스정보'!$L$8:$L$67="Y")+('1_보스정보'!$M$7=$D28)*('1_보스정보'!$M$8:$M$67="Y")+('1_보스정보'!$N$7=$D28)*('1_보스정보'!$N$8:$N$67="Y")+('1_보스정보'!$O$7=$D28)*('1_보스정보'!$O$8:$O$67="Y")+('1_보스정보'!$P$7=$D28)*('1_보스정보'!$P$8:$P$67="Y")+('1_보스정보'!$Q$7=$D28)*('1_보스정보'!$Q$8:$Q$67="Y")+('1_보스정보'!$R$7=$D28)*('1_보스정보'!$R$8:$R$67="Y")+('1_보스정보'!$S$7=$D28)*('1_보스정보'!$S$8:$S$67="Y")+('1_보스정보'!$T$7=$D28)*('1_보스정보'!$T$8:$T$67="Y")+('1_보스정보'!$U$7=$D28)*('1_보스정보'!$U$8:$U$67="Y"))),0))</f>
        <v>0</v>
      </c>
      <c r="G28" s="24" t="str">
        <f>IF($B28&lt;&gt;"Y","",SUM($F$8:F28))</f>
        <v/>
      </c>
      <c r="H28" s="25">
        <f>IF($B28&lt;&gt;"Y",0,IFERROR(SUMPRODUCT(('1_보스정보'!$H$8:$H$67="Y")*(('1_보스정보'!$J$7=$D28)*('1_보스정보'!$J$8:$J$67="Y")+('1_보스정보'!$K$7=$D28)*('1_보스정보'!$K$8:$K$67="Y")+('1_보스정보'!$L$7=$D28)*('1_보스정보'!$L$8:$L$67="Y")+('1_보스정보'!$M$7=$D28)*('1_보스정보'!$M$8:$M$67="Y")+('1_보스정보'!$N$7=$D28)*('1_보스정보'!$N$8:$N$67="Y")+('1_보스정보'!$O$7=$D28)*('1_보스정보'!$O$8:$O$67="Y")+('1_보스정보'!$P$7=$D28)*('1_보스정보'!$P$8:$P$67="Y")+('1_보스정보'!$Q$7=$D28)*('1_보스정보'!$Q$8:$Q$67="Y")+('1_보스정보'!$R$7=$D28)*('1_보스정보'!$R$8:$R$67="Y")+('1_보스정보'!$S$7=$D28)*('1_보스정보'!$S$8:$S$67="Y")+('1_보스정보'!$T$7=$D28)*('1_보스정보'!$T$8:$T$67="Y")+('1_보스정보'!$U$7=$D28)*('1_보스정보'!$U$8:$U$67="Y"))*'1_보스정보'!$D$8:$D$67),0))</f>
        <v>0</v>
      </c>
      <c r="I28" s="24">
        <f>IF($B28&lt;&gt;"Y",0,IFERROR(SUMPRODUCT(('1_보스정보'!$H$8:$H$67="Y")*(('1_보스정보'!$J$7=$D28)*('1_보스정보'!$J$8:$J$67="Y")+('1_보스정보'!$K$7=$D28)*('1_보스정보'!$K$8:$K$67="Y")+('1_보스정보'!$L$7=$D28)*('1_보스정보'!$L$8:$L$67="Y")+('1_보스정보'!$M$7=$D28)*('1_보스정보'!$M$8:$M$67="Y")+('1_보스정보'!$N$7=$D28)*('1_보스정보'!$N$8:$N$67="Y")+('1_보스정보'!$O$7=$D28)*('1_보스정보'!$O$8:$O$67="Y")+('1_보스정보'!$P$7=$D28)*('1_보스정보'!$P$8:$P$67="Y")+('1_보스정보'!$Q$7=$D28)*('1_보스정보'!$Q$8:$Q$67="Y")+('1_보스정보'!$R$7=$D28)*('1_보스정보'!$R$8:$R$67="Y")+('1_보스정보'!$S$7=$D28)*('1_보스정보'!$S$8:$S$67="Y")+('1_보스정보'!$T$7=$D28)*('1_보스정보'!$T$8:$T$67="Y")+('1_보스정보'!$U$7=$D28)*('1_보스정보'!$U$8:$U$67="Y"))*'1_보스정보'!$E$8:$E$67),0))</f>
        <v>0</v>
      </c>
      <c r="J28" s="24">
        <f>IF($B28&lt;&gt;"Y",0,IFERROR(SUMPRODUCT(('1_보스정보'!$H$8:$H$67="Y")*(('1_보스정보'!$J$7=$D28)*('1_보스정보'!$J$8:$J$67="Y")+('1_보스정보'!$K$7=$D28)*('1_보스정보'!$K$8:$K$67="Y")+('1_보스정보'!$L$7=$D28)*('1_보스정보'!$L$8:$L$67="Y")+('1_보스정보'!$M$7=$D28)*('1_보스정보'!$M$8:$M$67="Y")+('1_보스정보'!$N$7=$D28)*('1_보스정보'!$N$8:$N$67="Y")+('1_보스정보'!$O$7=$D28)*('1_보스정보'!$O$8:$O$67="Y")+('1_보스정보'!$P$7=$D28)*('1_보스정보'!$P$8:$P$67="Y")+('1_보스정보'!$Q$7=$D28)*('1_보스정보'!$Q$8:$Q$67="Y")+('1_보스정보'!$R$7=$D28)*('1_보스정보'!$R$8:$R$67="Y")+('1_보스정보'!$S$7=$D28)*('1_보스정보'!$S$8:$S$67="Y")+('1_보스정보'!$T$7=$D28)*('1_보스정보'!$T$8:$T$67="Y")+('1_보스정보'!$U$7=$D28)*('1_보스정보'!$U$8:$U$67="Y"))*'1_보스정보'!$F$8:$F$67),0))</f>
        <v>0</v>
      </c>
      <c r="K28" s="24">
        <f>IF($B28&lt;&gt;"Y",0,IFERROR(SUMPRODUCT(('1_보스정보'!$H$8:$H$67="Y")*(('1_보스정보'!$J$7=$D28)*('1_보스정보'!$J$8:$J$67="Y")+('1_보스정보'!$K$7=$D28)*('1_보스정보'!$K$8:$K$67="Y")+('1_보스정보'!$L$7=$D28)*('1_보스정보'!$L$8:$L$67="Y")+('1_보스정보'!$M$7=$D28)*('1_보스정보'!$M$8:$M$67="Y")+('1_보스정보'!$N$7=$D28)*('1_보스정보'!$N$8:$N$67="Y")+('1_보스정보'!$O$7=$D28)*('1_보스정보'!$O$8:$O$67="Y")+('1_보스정보'!$P$7=$D28)*('1_보스정보'!$P$8:$P$67="Y")+('1_보스정보'!$Q$7=$D28)*('1_보스정보'!$Q$8:$Q$67="Y")+('1_보스정보'!$R$7=$D28)*('1_보스정보'!$R$8:$R$67="Y")+('1_보스정보'!$S$7=$D28)*('1_보스정보'!$S$8:$S$67="Y")+('1_보스정보'!$T$7=$D28)*('1_보스정보'!$T$8:$T$67="Y")+('1_보스정보'!$U$7=$D28)*('1_보스정보'!$U$8:$U$67="Y"))*'1_보스정보'!$G$8:$G$67),0))</f>
        <v>0</v>
      </c>
      <c r="L28" s="26">
        <f>IF('3_캐릭터정보'!L28="",0,'3_캐릭터정보'!L28)</f>
        <v>0</v>
      </c>
      <c r="M28" s="27">
        <f>IF($B28&lt;&gt;"Y",0,IFERROR(INDEX('2_도핑계산'!$J$4:$J$13,MATCH($E28,'2_도핑계산'!$G$4:$G$13,0)),0))</f>
        <v>0</v>
      </c>
      <c r="N28" s="27">
        <f t="shared" si="0"/>
        <v>0</v>
      </c>
      <c r="O28" s="23" t="str">
        <f>IF($B28&lt;&gt;"Y","",IF(F28&gt;'1_보스정보'!$B$3,"초과","OK"))</f>
        <v/>
      </c>
      <c r="P28" s="23" t="str">
        <f>IF($B28&lt;&gt;"Y","",IF(G28&gt;'1_보스정보'!$B$4,"초과","OK"))</f>
        <v/>
      </c>
      <c r="Q28" s="23" t="str">
        <f>IF('3_캐릭터정보'!O28="","",'3_캐릭터정보'!O28)</f>
        <v/>
      </c>
    </row>
    <row r="29" spans="1:17">
      <c r="A29" s="23">
        <f>'3_캐릭터정보'!A29</f>
        <v>22</v>
      </c>
      <c r="B29" s="23" t="str">
        <f>'3_캐릭터정보'!B29</f>
        <v>N</v>
      </c>
      <c r="C29" s="23" t="str">
        <f>IF('3_캐릭터정보'!C29="","",'3_캐릭터정보'!C29)</f>
        <v/>
      </c>
      <c r="D29" s="23" t="str">
        <f>IF('3_캐릭터정보'!I29="","",'3_캐릭터정보'!I29)</f>
        <v/>
      </c>
      <c r="E29" s="23" t="str">
        <f>IF('3_캐릭터정보'!J29="","",'3_캐릭터정보'!J29)</f>
        <v/>
      </c>
      <c r="F29" s="24">
        <f>IF($B29&lt;&gt;"Y",0,IFERROR(SUMPRODUCT(('1_보스정보'!$H$8:$H$67="Y")*(('1_보스정보'!$J$7=$D29)*('1_보스정보'!$J$8:$J$67="Y")+('1_보스정보'!$K$7=$D29)*('1_보스정보'!$K$8:$K$67="Y")+('1_보스정보'!$L$7=$D29)*('1_보스정보'!$L$8:$L$67="Y")+('1_보스정보'!$M$7=$D29)*('1_보스정보'!$M$8:$M$67="Y")+('1_보스정보'!$N$7=$D29)*('1_보스정보'!$N$8:$N$67="Y")+('1_보스정보'!$O$7=$D29)*('1_보스정보'!$O$8:$O$67="Y")+('1_보스정보'!$P$7=$D29)*('1_보스정보'!$P$8:$P$67="Y")+('1_보스정보'!$Q$7=$D29)*('1_보스정보'!$Q$8:$Q$67="Y")+('1_보스정보'!$R$7=$D29)*('1_보스정보'!$R$8:$R$67="Y")+('1_보스정보'!$S$7=$D29)*('1_보스정보'!$S$8:$S$67="Y")+('1_보스정보'!$T$7=$D29)*('1_보스정보'!$T$8:$T$67="Y")+('1_보스정보'!$U$7=$D29)*('1_보스정보'!$U$8:$U$67="Y"))),0))</f>
        <v>0</v>
      </c>
      <c r="G29" s="24" t="str">
        <f>IF($B29&lt;&gt;"Y","",SUM($F$8:F29))</f>
        <v/>
      </c>
      <c r="H29" s="25">
        <f>IF($B29&lt;&gt;"Y",0,IFERROR(SUMPRODUCT(('1_보스정보'!$H$8:$H$67="Y")*(('1_보스정보'!$J$7=$D29)*('1_보스정보'!$J$8:$J$67="Y")+('1_보스정보'!$K$7=$D29)*('1_보스정보'!$K$8:$K$67="Y")+('1_보스정보'!$L$7=$D29)*('1_보스정보'!$L$8:$L$67="Y")+('1_보스정보'!$M$7=$D29)*('1_보스정보'!$M$8:$M$67="Y")+('1_보스정보'!$N$7=$D29)*('1_보스정보'!$N$8:$N$67="Y")+('1_보스정보'!$O$7=$D29)*('1_보스정보'!$O$8:$O$67="Y")+('1_보스정보'!$P$7=$D29)*('1_보스정보'!$P$8:$P$67="Y")+('1_보스정보'!$Q$7=$D29)*('1_보스정보'!$Q$8:$Q$67="Y")+('1_보스정보'!$R$7=$D29)*('1_보스정보'!$R$8:$R$67="Y")+('1_보스정보'!$S$7=$D29)*('1_보스정보'!$S$8:$S$67="Y")+('1_보스정보'!$T$7=$D29)*('1_보스정보'!$T$8:$T$67="Y")+('1_보스정보'!$U$7=$D29)*('1_보스정보'!$U$8:$U$67="Y"))*'1_보스정보'!$D$8:$D$67),0))</f>
        <v>0</v>
      </c>
      <c r="I29" s="24">
        <f>IF($B29&lt;&gt;"Y",0,IFERROR(SUMPRODUCT(('1_보스정보'!$H$8:$H$67="Y")*(('1_보스정보'!$J$7=$D29)*('1_보스정보'!$J$8:$J$67="Y")+('1_보스정보'!$K$7=$D29)*('1_보스정보'!$K$8:$K$67="Y")+('1_보스정보'!$L$7=$D29)*('1_보스정보'!$L$8:$L$67="Y")+('1_보스정보'!$M$7=$D29)*('1_보스정보'!$M$8:$M$67="Y")+('1_보스정보'!$N$7=$D29)*('1_보스정보'!$N$8:$N$67="Y")+('1_보스정보'!$O$7=$D29)*('1_보스정보'!$O$8:$O$67="Y")+('1_보스정보'!$P$7=$D29)*('1_보스정보'!$P$8:$P$67="Y")+('1_보스정보'!$Q$7=$D29)*('1_보스정보'!$Q$8:$Q$67="Y")+('1_보스정보'!$R$7=$D29)*('1_보스정보'!$R$8:$R$67="Y")+('1_보스정보'!$S$7=$D29)*('1_보스정보'!$S$8:$S$67="Y")+('1_보스정보'!$T$7=$D29)*('1_보스정보'!$T$8:$T$67="Y")+('1_보스정보'!$U$7=$D29)*('1_보스정보'!$U$8:$U$67="Y"))*'1_보스정보'!$E$8:$E$67),0))</f>
        <v>0</v>
      </c>
      <c r="J29" s="24">
        <f>IF($B29&lt;&gt;"Y",0,IFERROR(SUMPRODUCT(('1_보스정보'!$H$8:$H$67="Y")*(('1_보스정보'!$J$7=$D29)*('1_보스정보'!$J$8:$J$67="Y")+('1_보스정보'!$K$7=$D29)*('1_보스정보'!$K$8:$K$67="Y")+('1_보스정보'!$L$7=$D29)*('1_보스정보'!$L$8:$L$67="Y")+('1_보스정보'!$M$7=$D29)*('1_보스정보'!$M$8:$M$67="Y")+('1_보스정보'!$N$7=$D29)*('1_보스정보'!$N$8:$N$67="Y")+('1_보스정보'!$O$7=$D29)*('1_보스정보'!$O$8:$O$67="Y")+('1_보스정보'!$P$7=$D29)*('1_보스정보'!$P$8:$P$67="Y")+('1_보스정보'!$Q$7=$D29)*('1_보스정보'!$Q$8:$Q$67="Y")+('1_보스정보'!$R$7=$D29)*('1_보스정보'!$R$8:$R$67="Y")+('1_보스정보'!$S$7=$D29)*('1_보스정보'!$S$8:$S$67="Y")+('1_보스정보'!$T$7=$D29)*('1_보스정보'!$T$8:$T$67="Y")+('1_보스정보'!$U$7=$D29)*('1_보스정보'!$U$8:$U$67="Y"))*'1_보스정보'!$F$8:$F$67),0))</f>
        <v>0</v>
      </c>
      <c r="K29" s="24">
        <f>IF($B29&lt;&gt;"Y",0,IFERROR(SUMPRODUCT(('1_보스정보'!$H$8:$H$67="Y")*(('1_보스정보'!$J$7=$D29)*('1_보스정보'!$J$8:$J$67="Y")+('1_보스정보'!$K$7=$D29)*('1_보스정보'!$K$8:$K$67="Y")+('1_보스정보'!$L$7=$D29)*('1_보스정보'!$L$8:$L$67="Y")+('1_보스정보'!$M$7=$D29)*('1_보스정보'!$M$8:$M$67="Y")+('1_보스정보'!$N$7=$D29)*('1_보스정보'!$N$8:$N$67="Y")+('1_보스정보'!$O$7=$D29)*('1_보스정보'!$O$8:$O$67="Y")+('1_보스정보'!$P$7=$D29)*('1_보스정보'!$P$8:$P$67="Y")+('1_보스정보'!$Q$7=$D29)*('1_보스정보'!$Q$8:$Q$67="Y")+('1_보스정보'!$R$7=$D29)*('1_보스정보'!$R$8:$R$67="Y")+('1_보스정보'!$S$7=$D29)*('1_보스정보'!$S$8:$S$67="Y")+('1_보스정보'!$T$7=$D29)*('1_보스정보'!$T$8:$T$67="Y")+('1_보스정보'!$U$7=$D29)*('1_보스정보'!$U$8:$U$67="Y"))*'1_보스정보'!$G$8:$G$67),0))</f>
        <v>0</v>
      </c>
      <c r="L29" s="26">
        <f>IF('3_캐릭터정보'!L29="",0,'3_캐릭터정보'!L29)</f>
        <v>0</v>
      </c>
      <c r="M29" s="27">
        <f>IF($B29&lt;&gt;"Y",0,IFERROR(INDEX('2_도핑계산'!$J$4:$J$13,MATCH($E29,'2_도핑계산'!$G$4:$G$13,0)),0))</f>
        <v>0</v>
      </c>
      <c r="N29" s="27">
        <f t="shared" si="0"/>
        <v>0</v>
      </c>
      <c r="O29" s="23" t="str">
        <f>IF($B29&lt;&gt;"Y","",IF(F29&gt;'1_보스정보'!$B$3,"초과","OK"))</f>
        <v/>
      </c>
      <c r="P29" s="23" t="str">
        <f>IF($B29&lt;&gt;"Y","",IF(G29&gt;'1_보스정보'!$B$4,"초과","OK"))</f>
        <v/>
      </c>
      <c r="Q29" s="23" t="str">
        <f>IF('3_캐릭터정보'!O29="","",'3_캐릭터정보'!O29)</f>
        <v/>
      </c>
    </row>
    <row r="30" spans="1:17">
      <c r="A30" s="23">
        <f>'3_캐릭터정보'!A30</f>
        <v>23</v>
      </c>
      <c r="B30" s="23" t="str">
        <f>'3_캐릭터정보'!B30</f>
        <v>N</v>
      </c>
      <c r="C30" s="23" t="str">
        <f>IF('3_캐릭터정보'!C30="","",'3_캐릭터정보'!C30)</f>
        <v/>
      </c>
      <c r="D30" s="23" t="str">
        <f>IF('3_캐릭터정보'!I30="","",'3_캐릭터정보'!I30)</f>
        <v/>
      </c>
      <c r="E30" s="23" t="str">
        <f>IF('3_캐릭터정보'!J30="","",'3_캐릭터정보'!J30)</f>
        <v/>
      </c>
      <c r="F30" s="24">
        <f>IF($B30&lt;&gt;"Y",0,IFERROR(SUMPRODUCT(('1_보스정보'!$H$8:$H$67="Y")*(('1_보스정보'!$J$7=$D30)*('1_보스정보'!$J$8:$J$67="Y")+('1_보스정보'!$K$7=$D30)*('1_보스정보'!$K$8:$K$67="Y")+('1_보스정보'!$L$7=$D30)*('1_보스정보'!$L$8:$L$67="Y")+('1_보스정보'!$M$7=$D30)*('1_보스정보'!$M$8:$M$67="Y")+('1_보스정보'!$N$7=$D30)*('1_보스정보'!$N$8:$N$67="Y")+('1_보스정보'!$O$7=$D30)*('1_보스정보'!$O$8:$O$67="Y")+('1_보스정보'!$P$7=$D30)*('1_보스정보'!$P$8:$P$67="Y")+('1_보스정보'!$Q$7=$D30)*('1_보스정보'!$Q$8:$Q$67="Y")+('1_보스정보'!$R$7=$D30)*('1_보스정보'!$R$8:$R$67="Y")+('1_보스정보'!$S$7=$D30)*('1_보스정보'!$S$8:$S$67="Y")+('1_보스정보'!$T$7=$D30)*('1_보스정보'!$T$8:$T$67="Y")+('1_보스정보'!$U$7=$D30)*('1_보스정보'!$U$8:$U$67="Y"))),0))</f>
        <v>0</v>
      </c>
      <c r="G30" s="24" t="str">
        <f>IF($B30&lt;&gt;"Y","",SUM($F$8:F30))</f>
        <v/>
      </c>
      <c r="H30" s="25">
        <f>IF($B30&lt;&gt;"Y",0,IFERROR(SUMPRODUCT(('1_보스정보'!$H$8:$H$67="Y")*(('1_보스정보'!$J$7=$D30)*('1_보스정보'!$J$8:$J$67="Y")+('1_보스정보'!$K$7=$D30)*('1_보스정보'!$K$8:$K$67="Y")+('1_보스정보'!$L$7=$D30)*('1_보스정보'!$L$8:$L$67="Y")+('1_보스정보'!$M$7=$D30)*('1_보스정보'!$M$8:$M$67="Y")+('1_보스정보'!$N$7=$D30)*('1_보스정보'!$N$8:$N$67="Y")+('1_보스정보'!$O$7=$D30)*('1_보스정보'!$O$8:$O$67="Y")+('1_보스정보'!$P$7=$D30)*('1_보스정보'!$P$8:$P$67="Y")+('1_보스정보'!$Q$7=$D30)*('1_보스정보'!$Q$8:$Q$67="Y")+('1_보스정보'!$R$7=$D30)*('1_보스정보'!$R$8:$R$67="Y")+('1_보스정보'!$S$7=$D30)*('1_보스정보'!$S$8:$S$67="Y")+('1_보스정보'!$T$7=$D30)*('1_보스정보'!$T$8:$T$67="Y")+('1_보스정보'!$U$7=$D30)*('1_보스정보'!$U$8:$U$67="Y"))*'1_보스정보'!$D$8:$D$67),0))</f>
        <v>0</v>
      </c>
      <c r="I30" s="24">
        <f>IF($B30&lt;&gt;"Y",0,IFERROR(SUMPRODUCT(('1_보스정보'!$H$8:$H$67="Y")*(('1_보스정보'!$J$7=$D30)*('1_보스정보'!$J$8:$J$67="Y")+('1_보스정보'!$K$7=$D30)*('1_보스정보'!$K$8:$K$67="Y")+('1_보스정보'!$L$7=$D30)*('1_보스정보'!$L$8:$L$67="Y")+('1_보스정보'!$M$7=$D30)*('1_보스정보'!$M$8:$M$67="Y")+('1_보스정보'!$N$7=$D30)*('1_보스정보'!$N$8:$N$67="Y")+('1_보스정보'!$O$7=$D30)*('1_보스정보'!$O$8:$O$67="Y")+('1_보스정보'!$P$7=$D30)*('1_보스정보'!$P$8:$P$67="Y")+('1_보스정보'!$Q$7=$D30)*('1_보스정보'!$Q$8:$Q$67="Y")+('1_보스정보'!$R$7=$D30)*('1_보스정보'!$R$8:$R$67="Y")+('1_보스정보'!$S$7=$D30)*('1_보스정보'!$S$8:$S$67="Y")+('1_보스정보'!$T$7=$D30)*('1_보스정보'!$T$8:$T$67="Y")+('1_보스정보'!$U$7=$D30)*('1_보스정보'!$U$8:$U$67="Y"))*'1_보스정보'!$E$8:$E$67),0))</f>
        <v>0</v>
      </c>
      <c r="J30" s="24">
        <f>IF($B30&lt;&gt;"Y",0,IFERROR(SUMPRODUCT(('1_보스정보'!$H$8:$H$67="Y")*(('1_보스정보'!$J$7=$D30)*('1_보스정보'!$J$8:$J$67="Y")+('1_보스정보'!$K$7=$D30)*('1_보스정보'!$K$8:$K$67="Y")+('1_보스정보'!$L$7=$D30)*('1_보스정보'!$L$8:$L$67="Y")+('1_보스정보'!$M$7=$D30)*('1_보스정보'!$M$8:$M$67="Y")+('1_보스정보'!$N$7=$D30)*('1_보스정보'!$N$8:$N$67="Y")+('1_보스정보'!$O$7=$D30)*('1_보스정보'!$O$8:$O$67="Y")+('1_보스정보'!$P$7=$D30)*('1_보스정보'!$P$8:$P$67="Y")+('1_보스정보'!$Q$7=$D30)*('1_보스정보'!$Q$8:$Q$67="Y")+('1_보스정보'!$R$7=$D30)*('1_보스정보'!$R$8:$R$67="Y")+('1_보스정보'!$S$7=$D30)*('1_보스정보'!$S$8:$S$67="Y")+('1_보스정보'!$T$7=$D30)*('1_보스정보'!$T$8:$T$67="Y")+('1_보스정보'!$U$7=$D30)*('1_보스정보'!$U$8:$U$67="Y"))*'1_보스정보'!$F$8:$F$67),0))</f>
        <v>0</v>
      </c>
      <c r="K30" s="24">
        <f>IF($B30&lt;&gt;"Y",0,IFERROR(SUMPRODUCT(('1_보스정보'!$H$8:$H$67="Y")*(('1_보스정보'!$J$7=$D30)*('1_보스정보'!$J$8:$J$67="Y")+('1_보스정보'!$K$7=$D30)*('1_보스정보'!$K$8:$K$67="Y")+('1_보스정보'!$L$7=$D30)*('1_보스정보'!$L$8:$L$67="Y")+('1_보스정보'!$M$7=$D30)*('1_보스정보'!$M$8:$M$67="Y")+('1_보스정보'!$N$7=$D30)*('1_보스정보'!$N$8:$N$67="Y")+('1_보스정보'!$O$7=$D30)*('1_보스정보'!$O$8:$O$67="Y")+('1_보스정보'!$P$7=$D30)*('1_보스정보'!$P$8:$P$67="Y")+('1_보스정보'!$Q$7=$D30)*('1_보스정보'!$Q$8:$Q$67="Y")+('1_보스정보'!$R$7=$D30)*('1_보스정보'!$R$8:$R$67="Y")+('1_보스정보'!$S$7=$D30)*('1_보스정보'!$S$8:$S$67="Y")+('1_보스정보'!$T$7=$D30)*('1_보스정보'!$T$8:$T$67="Y")+('1_보스정보'!$U$7=$D30)*('1_보스정보'!$U$8:$U$67="Y"))*'1_보스정보'!$G$8:$G$67),0))</f>
        <v>0</v>
      </c>
      <c r="L30" s="26">
        <f>IF('3_캐릭터정보'!L30="",0,'3_캐릭터정보'!L30)</f>
        <v>0</v>
      </c>
      <c r="M30" s="27">
        <f>IF($B30&lt;&gt;"Y",0,IFERROR(INDEX('2_도핑계산'!$J$4:$J$13,MATCH($E30,'2_도핑계산'!$G$4:$G$13,0)),0))</f>
        <v>0</v>
      </c>
      <c r="N30" s="27">
        <f t="shared" si="0"/>
        <v>0</v>
      </c>
      <c r="O30" s="23" t="str">
        <f>IF($B30&lt;&gt;"Y","",IF(F30&gt;'1_보스정보'!$B$3,"초과","OK"))</f>
        <v/>
      </c>
      <c r="P30" s="23" t="str">
        <f>IF($B30&lt;&gt;"Y","",IF(G30&gt;'1_보스정보'!$B$4,"초과","OK"))</f>
        <v/>
      </c>
      <c r="Q30" s="23" t="str">
        <f>IF('3_캐릭터정보'!O30="","",'3_캐릭터정보'!O30)</f>
        <v/>
      </c>
    </row>
    <row r="31" spans="1:17">
      <c r="A31" s="23">
        <f>'3_캐릭터정보'!A31</f>
        <v>24</v>
      </c>
      <c r="B31" s="23" t="str">
        <f>'3_캐릭터정보'!B31</f>
        <v>N</v>
      </c>
      <c r="C31" s="23" t="str">
        <f>IF('3_캐릭터정보'!C31="","",'3_캐릭터정보'!C31)</f>
        <v/>
      </c>
      <c r="D31" s="23" t="str">
        <f>IF('3_캐릭터정보'!I31="","",'3_캐릭터정보'!I31)</f>
        <v/>
      </c>
      <c r="E31" s="23" t="str">
        <f>IF('3_캐릭터정보'!J31="","",'3_캐릭터정보'!J31)</f>
        <v/>
      </c>
      <c r="F31" s="24">
        <f>IF($B31&lt;&gt;"Y",0,IFERROR(SUMPRODUCT(('1_보스정보'!$H$8:$H$67="Y")*(('1_보스정보'!$J$7=$D31)*('1_보스정보'!$J$8:$J$67="Y")+('1_보스정보'!$K$7=$D31)*('1_보스정보'!$K$8:$K$67="Y")+('1_보스정보'!$L$7=$D31)*('1_보스정보'!$L$8:$L$67="Y")+('1_보스정보'!$M$7=$D31)*('1_보스정보'!$M$8:$M$67="Y")+('1_보스정보'!$N$7=$D31)*('1_보스정보'!$N$8:$N$67="Y")+('1_보스정보'!$O$7=$D31)*('1_보스정보'!$O$8:$O$67="Y")+('1_보스정보'!$P$7=$D31)*('1_보스정보'!$P$8:$P$67="Y")+('1_보스정보'!$Q$7=$D31)*('1_보스정보'!$Q$8:$Q$67="Y")+('1_보스정보'!$R$7=$D31)*('1_보스정보'!$R$8:$R$67="Y")+('1_보스정보'!$S$7=$D31)*('1_보스정보'!$S$8:$S$67="Y")+('1_보스정보'!$T$7=$D31)*('1_보스정보'!$T$8:$T$67="Y")+('1_보스정보'!$U$7=$D31)*('1_보스정보'!$U$8:$U$67="Y"))),0))</f>
        <v>0</v>
      </c>
      <c r="G31" s="24" t="str">
        <f>IF($B31&lt;&gt;"Y","",SUM($F$8:F31))</f>
        <v/>
      </c>
      <c r="H31" s="25">
        <f>IF($B31&lt;&gt;"Y",0,IFERROR(SUMPRODUCT(('1_보스정보'!$H$8:$H$67="Y")*(('1_보스정보'!$J$7=$D31)*('1_보스정보'!$J$8:$J$67="Y")+('1_보스정보'!$K$7=$D31)*('1_보스정보'!$K$8:$K$67="Y")+('1_보스정보'!$L$7=$D31)*('1_보스정보'!$L$8:$L$67="Y")+('1_보스정보'!$M$7=$D31)*('1_보스정보'!$M$8:$M$67="Y")+('1_보스정보'!$N$7=$D31)*('1_보스정보'!$N$8:$N$67="Y")+('1_보스정보'!$O$7=$D31)*('1_보스정보'!$O$8:$O$67="Y")+('1_보스정보'!$P$7=$D31)*('1_보스정보'!$P$8:$P$67="Y")+('1_보스정보'!$Q$7=$D31)*('1_보스정보'!$Q$8:$Q$67="Y")+('1_보스정보'!$R$7=$D31)*('1_보스정보'!$R$8:$R$67="Y")+('1_보스정보'!$S$7=$D31)*('1_보스정보'!$S$8:$S$67="Y")+('1_보스정보'!$T$7=$D31)*('1_보스정보'!$T$8:$T$67="Y")+('1_보스정보'!$U$7=$D31)*('1_보스정보'!$U$8:$U$67="Y"))*'1_보스정보'!$D$8:$D$67),0))</f>
        <v>0</v>
      </c>
      <c r="I31" s="24">
        <f>IF($B31&lt;&gt;"Y",0,IFERROR(SUMPRODUCT(('1_보스정보'!$H$8:$H$67="Y")*(('1_보스정보'!$J$7=$D31)*('1_보스정보'!$J$8:$J$67="Y")+('1_보스정보'!$K$7=$D31)*('1_보스정보'!$K$8:$K$67="Y")+('1_보스정보'!$L$7=$D31)*('1_보스정보'!$L$8:$L$67="Y")+('1_보스정보'!$M$7=$D31)*('1_보스정보'!$M$8:$M$67="Y")+('1_보스정보'!$N$7=$D31)*('1_보스정보'!$N$8:$N$67="Y")+('1_보스정보'!$O$7=$D31)*('1_보스정보'!$O$8:$O$67="Y")+('1_보스정보'!$P$7=$D31)*('1_보스정보'!$P$8:$P$67="Y")+('1_보스정보'!$Q$7=$D31)*('1_보스정보'!$Q$8:$Q$67="Y")+('1_보스정보'!$R$7=$D31)*('1_보스정보'!$R$8:$R$67="Y")+('1_보스정보'!$S$7=$D31)*('1_보스정보'!$S$8:$S$67="Y")+('1_보스정보'!$T$7=$D31)*('1_보스정보'!$T$8:$T$67="Y")+('1_보스정보'!$U$7=$D31)*('1_보스정보'!$U$8:$U$67="Y"))*'1_보스정보'!$E$8:$E$67),0))</f>
        <v>0</v>
      </c>
      <c r="J31" s="24">
        <f>IF($B31&lt;&gt;"Y",0,IFERROR(SUMPRODUCT(('1_보스정보'!$H$8:$H$67="Y")*(('1_보스정보'!$J$7=$D31)*('1_보스정보'!$J$8:$J$67="Y")+('1_보스정보'!$K$7=$D31)*('1_보스정보'!$K$8:$K$67="Y")+('1_보스정보'!$L$7=$D31)*('1_보스정보'!$L$8:$L$67="Y")+('1_보스정보'!$M$7=$D31)*('1_보스정보'!$M$8:$M$67="Y")+('1_보스정보'!$N$7=$D31)*('1_보스정보'!$N$8:$N$67="Y")+('1_보스정보'!$O$7=$D31)*('1_보스정보'!$O$8:$O$67="Y")+('1_보스정보'!$P$7=$D31)*('1_보스정보'!$P$8:$P$67="Y")+('1_보스정보'!$Q$7=$D31)*('1_보스정보'!$Q$8:$Q$67="Y")+('1_보스정보'!$R$7=$D31)*('1_보스정보'!$R$8:$R$67="Y")+('1_보스정보'!$S$7=$D31)*('1_보스정보'!$S$8:$S$67="Y")+('1_보스정보'!$T$7=$D31)*('1_보스정보'!$T$8:$T$67="Y")+('1_보스정보'!$U$7=$D31)*('1_보스정보'!$U$8:$U$67="Y"))*'1_보스정보'!$F$8:$F$67),0))</f>
        <v>0</v>
      </c>
      <c r="K31" s="24">
        <f>IF($B31&lt;&gt;"Y",0,IFERROR(SUMPRODUCT(('1_보스정보'!$H$8:$H$67="Y")*(('1_보스정보'!$J$7=$D31)*('1_보스정보'!$J$8:$J$67="Y")+('1_보스정보'!$K$7=$D31)*('1_보스정보'!$K$8:$K$67="Y")+('1_보스정보'!$L$7=$D31)*('1_보스정보'!$L$8:$L$67="Y")+('1_보스정보'!$M$7=$D31)*('1_보스정보'!$M$8:$M$67="Y")+('1_보스정보'!$N$7=$D31)*('1_보스정보'!$N$8:$N$67="Y")+('1_보스정보'!$O$7=$D31)*('1_보스정보'!$O$8:$O$67="Y")+('1_보스정보'!$P$7=$D31)*('1_보스정보'!$P$8:$P$67="Y")+('1_보스정보'!$Q$7=$D31)*('1_보스정보'!$Q$8:$Q$67="Y")+('1_보스정보'!$R$7=$D31)*('1_보스정보'!$R$8:$R$67="Y")+('1_보스정보'!$S$7=$D31)*('1_보스정보'!$S$8:$S$67="Y")+('1_보스정보'!$T$7=$D31)*('1_보스정보'!$T$8:$T$67="Y")+('1_보스정보'!$U$7=$D31)*('1_보스정보'!$U$8:$U$67="Y"))*'1_보스정보'!$G$8:$G$67),0))</f>
        <v>0</v>
      </c>
      <c r="L31" s="26">
        <f>IF('3_캐릭터정보'!L31="",0,'3_캐릭터정보'!L31)</f>
        <v>0</v>
      </c>
      <c r="M31" s="27">
        <f>IF($B31&lt;&gt;"Y",0,IFERROR(INDEX('2_도핑계산'!$J$4:$J$13,MATCH($E31,'2_도핑계산'!$G$4:$G$13,0)),0))</f>
        <v>0</v>
      </c>
      <c r="N31" s="27">
        <f t="shared" si="0"/>
        <v>0</v>
      </c>
      <c r="O31" s="23" t="str">
        <f>IF($B31&lt;&gt;"Y","",IF(F31&gt;'1_보스정보'!$B$3,"초과","OK"))</f>
        <v/>
      </c>
      <c r="P31" s="23" t="str">
        <f>IF($B31&lt;&gt;"Y","",IF(G31&gt;'1_보스정보'!$B$4,"초과","OK"))</f>
        <v/>
      </c>
      <c r="Q31" s="23" t="str">
        <f>IF('3_캐릭터정보'!O31="","",'3_캐릭터정보'!O31)</f>
        <v/>
      </c>
    </row>
    <row r="32" spans="1:17">
      <c r="A32" s="23">
        <f>'3_캐릭터정보'!A32</f>
        <v>25</v>
      </c>
      <c r="B32" s="23" t="str">
        <f>'3_캐릭터정보'!B32</f>
        <v>N</v>
      </c>
      <c r="C32" s="23" t="str">
        <f>IF('3_캐릭터정보'!C32="","",'3_캐릭터정보'!C32)</f>
        <v/>
      </c>
      <c r="D32" s="23" t="str">
        <f>IF('3_캐릭터정보'!I32="","",'3_캐릭터정보'!I32)</f>
        <v/>
      </c>
      <c r="E32" s="23" t="str">
        <f>IF('3_캐릭터정보'!J32="","",'3_캐릭터정보'!J32)</f>
        <v/>
      </c>
      <c r="F32" s="24">
        <f>IF($B32&lt;&gt;"Y",0,IFERROR(SUMPRODUCT(('1_보스정보'!$H$8:$H$67="Y")*(('1_보스정보'!$J$7=$D32)*('1_보스정보'!$J$8:$J$67="Y")+('1_보스정보'!$K$7=$D32)*('1_보스정보'!$K$8:$K$67="Y")+('1_보스정보'!$L$7=$D32)*('1_보스정보'!$L$8:$L$67="Y")+('1_보스정보'!$M$7=$D32)*('1_보스정보'!$M$8:$M$67="Y")+('1_보스정보'!$N$7=$D32)*('1_보스정보'!$N$8:$N$67="Y")+('1_보스정보'!$O$7=$D32)*('1_보스정보'!$O$8:$O$67="Y")+('1_보스정보'!$P$7=$D32)*('1_보스정보'!$P$8:$P$67="Y")+('1_보스정보'!$Q$7=$D32)*('1_보스정보'!$Q$8:$Q$67="Y")+('1_보스정보'!$R$7=$D32)*('1_보스정보'!$R$8:$R$67="Y")+('1_보스정보'!$S$7=$D32)*('1_보스정보'!$S$8:$S$67="Y")+('1_보스정보'!$T$7=$D32)*('1_보스정보'!$T$8:$T$67="Y")+('1_보스정보'!$U$7=$D32)*('1_보스정보'!$U$8:$U$67="Y"))),0))</f>
        <v>0</v>
      </c>
      <c r="G32" s="24" t="str">
        <f>IF($B32&lt;&gt;"Y","",SUM($F$8:F32))</f>
        <v/>
      </c>
      <c r="H32" s="25">
        <f>IF($B32&lt;&gt;"Y",0,IFERROR(SUMPRODUCT(('1_보스정보'!$H$8:$H$67="Y")*(('1_보스정보'!$J$7=$D32)*('1_보스정보'!$J$8:$J$67="Y")+('1_보스정보'!$K$7=$D32)*('1_보스정보'!$K$8:$K$67="Y")+('1_보스정보'!$L$7=$D32)*('1_보스정보'!$L$8:$L$67="Y")+('1_보스정보'!$M$7=$D32)*('1_보스정보'!$M$8:$M$67="Y")+('1_보스정보'!$N$7=$D32)*('1_보스정보'!$N$8:$N$67="Y")+('1_보스정보'!$O$7=$D32)*('1_보스정보'!$O$8:$O$67="Y")+('1_보스정보'!$P$7=$D32)*('1_보스정보'!$P$8:$P$67="Y")+('1_보스정보'!$Q$7=$D32)*('1_보스정보'!$Q$8:$Q$67="Y")+('1_보스정보'!$R$7=$D32)*('1_보스정보'!$R$8:$R$67="Y")+('1_보스정보'!$S$7=$D32)*('1_보스정보'!$S$8:$S$67="Y")+('1_보스정보'!$T$7=$D32)*('1_보스정보'!$T$8:$T$67="Y")+('1_보스정보'!$U$7=$D32)*('1_보스정보'!$U$8:$U$67="Y"))*'1_보스정보'!$D$8:$D$67),0))</f>
        <v>0</v>
      </c>
      <c r="I32" s="24">
        <f>IF($B32&lt;&gt;"Y",0,IFERROR(SUMPRODUCT(('1_보스정보'!$H$8:$H$67="Y")*(('1_보스정보'!$J$7=$D32)*('1_보스정보'!$J$8:$J$67="Y")+('1_보스정보'!$K$7=$D32)*('1_보스정보'!$K$8:$K$67="Y")+('1_보스정보'!$L$7=$D32)*('1_보스정보'!$L$8:$L$67="Y")+('1_보스정보'!$M$7=$D32)*('1_보스정보'!$M$8:$M$67="Y")+('1_보스정보'!$N$7=$D32)*('1_보스정보'!$N$8:$N$67="Y")+('1_보스정보'!$O$7=$D32)*('1_보스정보'!$O$8:$O$67="Y")+('1_보스정보'!$P$7=$D32)*('1_보스정보'!$P$8:$P$67="Y")+('1_보스정보'!$Q$7=$D32)*('1_보스정보'!$Q$8:$Q$67="Y")+('1_보스정보'!$R$7=$D32)*('1_보스정보'!$R$8:$R$67="Y")+('1_보스정보'!$S$7=$D32)*('1_보스정보'!$S$8:$S$67="Y")+('1_보스정보'!$T$7=$D32)*('1_보스정보'!$T$8:$T$67="Y")+('1_보스정보'!$U$7=$D32)*('1_보스정보'!$U$8:$U$67="Y"))*'1_보스정보'!$E$8:$E$67),0))</f>
        <v>0</v>
      </c>
      <c r="J32" s="24">
        <f>IF($B32&lt;&gt;"Y",0,IFERROR(SUMPRODUCT(('1_보스정보'!$H$8:$H$67="Y")*(('1_보스정보'!$J$7=$D32)*('1_보스정보'!$J$8:$J$67="Y")+('1_보스정보'!$K$7=$D32)*('1_보스정보'!$K$8:$K$67="Y")+('1_보스정보'!$L$7=$D32)*('1_보스정보'!$L$8:$L$67="Y")+('1_보스정보'!$M$7=$D32)*('1_보스정보'!$M$8:$M$67="Y")+('1_보스정보'!$N$7=$D32)*('1_보스정보'!$N$8:$N$67="Y")+('1_보스정보'!$O$7=$D32)*('1_보스정보'!$O$8:$O$67="Y")+('1_보스정보'!$P$7=$D32)*('1_보스정보'!$P$8:$P$67="Y")+('1_보스정보'!$Q$7=$D32)*('1_보스정보'!$Q$8:$Q$67="Y")+('1_보스정보'!$R$7=$D32)*('1_보스정보'!$R$8:$R$67="Y")+('1_보스정보'!$S$7=$D32)*('1_보스정보'!$S$8:$S$67="Y")+('1_보스정보'!$T$7=$D32)*('1_보스정보'!$T$8:$T$67="Y")+('1_보스정보'!$U$7=$D32)*('1_보스정보'!$U$8:$U$67="Y"))*'1_보스정보'!$F$8:$F$67),0))</f>
        <v>0</v>
      </c>
      <c r="K32" s="24">
        <f>IF($B32&lt;&gt;"Y",0,IFERROR(SUMPRODUCT(('1_보스정보'!$H$8:$H$67="Y")*(('1_보스정보'!$J$7=$D32)*('1_보스정보'!$J$8:$J$67="Y")+('1_보스정보'!$K$7=$D32)*('1_보스정보'!$K$8:$K$67="Y")+('1_보스정보'!$L$7=$D32)*('1_보스정보'!$L$8:$L$67="Y")+('1_보스정보'!$M$7=$D32)*('1_보스정보'!$M$8:$M$67="Y")+('1_보스정보'!$N$7=$D32)*('1_보스정보'!$N$8:$N$67="Y")+('1_보스정보'!$O$7=$D32)*('1_보스정보'!$O$8:$O$67="Y")+('1_보스정보'!$P$7=$D32)*('1_보스정보'!$P$8:$P$67="Y")+('1_보스정보'!$Q$7=$D32)*('1_보스정보'!$Q$8:$Q$67="Y")+('1_보스정보'!$R$7=$D32)*('1_보스정보'!$R$8:$R$67="Y")+('1_보스정보'!$S$7=$D32)*('1_보스정보'!$S$8:$S$67="Y")+('1_보스정보'!$T$7=$D32)*('1_보스정보'!$T$8:$T$67="Y")+('1_보스정보'!$U$7=$D32)*('1_보스정보'!$U$8:$U$67="Y"))*'1_보스정보'!$G$8:$G$67),0))</f>
        <v>0</v>
      </c>
      <c r="L32" s="26">
        <f>IF('3_캐릭터정보'!L32="",0,'3_캐릭터정보'!L32)</f>
        <v>0</v>
      </c>
      <c r="M32" s="27">
        <f>IF($B32&lt;&gt;"Y",0,IFERROR(INDEX('2_도핑계산'!$J$4:$J$13,MATCH($E32,'2_도핑계산'!$G$4:$G$13,0)),0))</f>
        <v>0</v>
      </c>
      <c r="N32" s="27">
        <f t="shared" si="0"/>
        <v>0</v>
      </c>
      <c r="O32" s="23" t="str">
        <f>IF($B32&lt;&gt;"Y","",IF(F32&gt;'1_보스정보'!$B$3,"초과","OK"))</f>
        <v/>
      </c>
      <c r="P32" s="23" t="str">
        <f>IF($B32&lt;&gt;"Y","",IF(G32&gt;'1_보스정보'!$B$4,"초과","OK"))</f>
        <v/>
      </c>
      <c r="Q32" s="23" t="str">
        <f>IF('3_캐릭터정보'!O32="","",'3_캐릭터정보'!O32)</f>
        <v/>
      </c>
    </row>
    <row r="33" spans="1:17">
      <c r="A33" s="23">
        <f>'3_캐릭터정보'!A33</f>
        <v>26</v>
      </c>
      <c r="B33" s="23" t="str">
        <f>'3_캐릭터정보'!B33</f>
        <v>N</v>
      </c>
      <c r="C33" s="23" t="str">
        <f>IF('3_캐릭터정보'!C33="","",'3_캐릭터정보'!C33)</f>
        <v/>
      </c>
      <c r="D33" s="23" t="str">
        <f>IF('3_캐릭터정보'!I33="","",'3_캐릭터정보'!I33)</f>
        <v/>
      </c>
      <c r="E33" s="23" t="str">
        <f>IF('3_캐릭터정보'!J33="","",'3_캐릭터정보'!J33)</f>
        <v/>
      </c>
      <c r="F33" s="24">
        <f>IF($B33&lt;&gt;"Y",0,IFERROR(SUMPRODUCT(('1_보스정보'!$H$8:$H$67="Y")*(('1_보스정보'!$J$7=$D33)*('1_보스정보'!$J$8:$J$67="Y")+('1_보스정보'!$K$7=$D33)*('1_보스정보'!$K$8:$K$67="Y")+('1_보스정보'!$L$7=$D33)*('1_보스정보'!$L$8:$L$67="Y")+('1_보스정보'!$M$7=$D33)*('1_보스정보'!$M$8:$M$67="Y")+('1_보스정보'!$N$7=$D33)*('1_보스정보'!$N$8:$N$67="Y")+('1_보스정보'!$O$7=$D33)*('1_보스정보'!$O$8:$O$67="Y")+('1_보스정보'!$P$7=$D33)*('1_보스정보'!$P$8:$P$67="Y")+('1_보스정보'!$Q$7=$D33)*('1_보스정보'!$Q$8:$Q$67="Y")+('1_보스정보'!$R$7=$D33)*('1_보스정보'!$R$8:$R$67="Y")+('1_보스정보'!$S$7=$D33)*('1_보스정보'!$S$8:$S$67="Y")+('1_보스정보'!$T$7=$D33)*('1_보스정보'!$T$8:$T$67="Y")+('1_보스정보'!$U$7=$D33)*('1_보스정보'!$U$8:$U$67="Y"))),0))</f>
        <v>0</v>
      </c>
      <c r="G33" s="24" t="str">
        <f>IF($B33&lt;&gt;"Y","",SUM($F$8:F33))</f>
        <v/>
      </c>
      <c r="H33" s="25">
        <f>IF($B33&lt;&gt;"Y",0,IFERROR(SUMPRODUCT(('1_보스정보'!$H$8:$H$67="Y")*(('1_보스정보'!$J$7=$D33)*('1_보스정보'!$J$8:$J$67="Y")+('1_보스정보'!$K$7=$D33)*('1_보스정보'!$K$8:$K$67="Y")+('1_보스정보'!$L$7=$D33)*('1_보스정보'!$L$8:$L$67="Y")+('1_보스정보'!$M$7=$D33)*('1_보스정보'!$M$8:$M$67="Y")+('1_보스정보'!$N$7=$D33)*('1_보스정보'!$N$8:$N$67="Y")+('1_보스정보'!$O$7=$D33)*('1_보스정보'!$O$8:$O$67="Y")+('1_보스정보'!$P$7=$D33)*('1_보스정보'!$P$8:$P$67="Y")+('1_보스정보'!$Q$7=$D33)*('1_보스정보'!$Q$8:$Q$67="Y")+('1_보스정보'!$R$7=$D33)*('1_보스정보'!$R$8:$R$67="Y")+('1_보스정보'!$S$7=$D33)*('1_보스정보'!$S$8:$S$67="Y")+('1_보스정보'!$T$7=$D33)*('1_보스정보'!$T$8:$T$67="Y")+('1_보스정보'!$U$7=$D33)*('1_보스정보'!$U$8:$U$67="Y"))*'1_보스정보'!$D$8:$D$67),0))</f>
        <v>0</v>
      </c>
      <c r="I33" s="24">
        <f>IF($B33&lt;&gt;"Y",0,IFERROR(SUMPRODUCT(('1_보스정보'!$H$8:$H$67="Y")*(('1_보스정보'!$J$7=$D33)*('1_보스정보'!$J$8:$J$67="Y")+('1_보스정보'!$K$7=$D33)*('1_보스정보'!$K$8:$K$67="Y")+('1_보스정보'!$L$7=$D33)*('1_보스정보'!$L$8:$L$67="Y")+('1_보스정보'!$M$7=$D33)*('1_보스정보'!$M$8:$M$67="Y")+('1_보스정보'!$N$7=$D33)*('1_보스정보'!$N$8:$N$67="Y")+('1_보스정보'!$O$7=$D33)*('1_보스정보'!$O$8:$O$67="Y")+('1_보스정보'!$P$7=$D33)*('1_보스정보'!$P$8:$P$67="Y")+('1_보스정보'!$Q$7=$D33)*('1_보스정보'!$Q$8:$Q$67="Y")+('1_보스정보'!$R$7=$D33)*('1_보스정보'!$R$8:$R$67="Y")+('1_보스정보'!$S$7=$D33)*('1_보스정보'!$S$8:$S$67="Y")+('1_보스정보'!$T$7=$D33)*('1_보스정보'!$T$8:$T$67="Y")+('1_보스정보'!$U$7=$D33)*('1_보스정보'!$U$8:$U$67="Y"))*'1_보스정보'!$E$8:$E$67),0))</f>
        <v>0</v>
      </c>
      <c r="J33" s="24">
        <f>IF($B33&lt;&gt;"Y",0,IFERROR(SUMPRODUCT(('1_보스정보'!$H$8:$H$67="Y")*(('1_보스정보'!$J$7=$D33)*('1_보스정보'!$J$8:$J$67="Y")+('1_보스정보'!$K$7=$D33)*('1_보스정보'!$K$8:$K$67="Y")+('1_보스정보'!$L$7=$D33)*('1_보스정보'!$L$8:$L$67="Y")+('1_보스정보'!$M$7=$D33)*('1_보스정보'!$M$8:$M$67="Y")+('1_보스정보'!$N$7=$D33)*('1_보스정보'!$N$8:$N$67="Y")+('1_보스정보'!$O$7=$D33)*('1_보스정보'!$O$8:$O$67="Y")+('1_보스정보'!$P$7=$D33)*('1_보스정보'!$P$8:$P$67="Y")+('1_보스정보'!$Q$7=$D33)*('1_보스정보'!$Q$8:$Q$67="Y")+('1_보스정보'!$R$7=$D33)*('1_보스정보'!$R$8:$R$67="Y")+('1_보스정보'!$S$7=$D33)*('1_보스정보'!$S$8:$S$67="Y")+('1_보스정보'!$T$7=$D33)*('1_보스정보'!$T$8:$T$67="Y")+('1_보스정보'!$U$7=$D33)*('1_보스정보'!$U$8:$U$67="Y"))*'1_보스정보'!$F$8:$F$67),0))</f>
        <v>0</v>
      </c>
      <c r="K33" s="24">
        <f>IF($B33&lt;&gt;"Y",0,IFERROR(SUMPRODUCT(('1_보스정보'!$H$8:$H$67="Y")*(('1_보스정보'!$J$7=$D33)*('1_보스정보'!$J$8:$J$67="Y")+('1_보스정보'!$K$7=$D33)*('1_보스정보'!$K$8:$K$67="Y")+('1_보스정보'!$L$7=$D33)*('1_보스정보'!$L$8:$L$67="Y")+('1_보스정보'!$M$7=$D33)*('1_보스정보'!$M$8:$M$67="Y")+('1_보스정보'!$N$7=$D33)*('1_보스정보'!$N$8:$N$67="Y")+('1_보스정보'!$O$7=$D33)*('1_보스정보'!$O$8:$O$67="Y")+('1_보스정보'!$P$7=$D33)*('1_보스정보'!$P$8:$P$67="Y")+('1_보스정보'!$Q$7=$D33)*('1_보스정보'!$Q$8:$Q$67="Y")+('1_보스정보'!$R$7=$D33)*('1_보스정보'!$R$8:$R$67="Y")+('1_보스정보'!$S$7=$D33)*('1_보스정보'!$S$8:$S$67="Y")+('1_보스정보'!$T$7=$D33)*('1_보스정보'!$T$8:$T$67="Y")+('1_보스정보'!$U$7=$D33)*('1_보스정보'!$U$8:$U$67="Y"))*'1_보스정보'!$G$8:$G$67),0))</f>
        <v>0</v>
      </c>
      <c r="L33" s="26">
        <f>IF('3_캐릭터정보'!L33="",0,'3_캐릭터정보'!L33)</f>
        <v>0</v>
      </c>
      <c r="M33" s="27">
        <f>IF($B33&lt;&gt;"Y",0,IFERROR(INDEX('2_도핑계산'!$J$4:$J$13,MATCH($E33,'2_도핑계산'!$G$4:$G$13,0)),0))</f>
        <v>0</v>
      </c>
      <c r="N33" s="27">
        <f t="shared" si="0"/>
        <v>0</v>
      </c>
      <c r="O33" s="23" t="str">
        <f>IF($B33&lt;&gt;"Y","",IF(F33&gt;'1_보스정보'!$B$3,"초과","OK"))</f>
        <v/>
      </c>
      <c r="P33" s="23" t="str">
        <f>IF($B33&lt;&gt;"Y","",IF(G33&gt;'1_보스정보'!$B$4,"초과","OK"))</f>
        <v/>
      </c>
      <c r="Q33" s="23" t="str">
        <f>IF('3_캐릭터정보'!O33="","",'3_캐릭터정보'!O33)</f>
        <v/>
      </c>
    </row>
    <row r="34" spans="1:17">
      <c r="A34" s="23">
        <f>'3_캐릭터정보'!A34</f>
        <v>27</v>
      </c>
      <c r="B34" s="23" t="str">
        <f>'3_캐릭터정보'!B34</f>
        <v>N</v>
      </c>
      <c r="C34" s="23" t="str">
        <f>IF('3_캐릭터정보'!C34="","",'3_캐릭터정보'!C34)</f>
        <v/>
      </c>
      <c r="D34" s="23" t="str">
        <f>IF('3_캐릭터정보'!I34="","",'3_캐릭터정보'!I34)</f>
        <v/>
      </c>
      <c r="E34" s="23" t="str">
        <f>IF('3_캐릭터정보'!J34="","",'3_캐릭터정보'!J34)</f>
        <v/>
      </c>
      <c r="F34" s="24">
        <f>IF($B34&lt;&gt;"Y",0,IFERROR(SUMPRODUCT(('1_보스정보'!$H$8:$H$67="Y")*(('1_보스정보'!$J$7=$D34)*('1_보스정보'!$J$8:$J$67="Y")+('1_보스정보'!$K$7=$D34)*('1_보스정보'!$K$8:$K$67="Y")+('1_보스정보'!$L$7=$D34)*('1_보스정보'!$L$8:$L$67="Y")+('1_보스정보'!$M$7=$D34)*('1_보스정보'!$M$8:$M$67="Y")+('1_보스정보'!$N$7=$D34)*('1_보스정보'!$N$8:$N$67="Y")+('1_보스정보'!$O$7=$D34)*('1_보스정보'!$O$8:$O$67="Y")+('1_보스정보'!$P$7=$D34)*('1_보스정보'!$P$8:$P$67="Y")+('1_보스정보'!$Q$7=$D34)*('1_보스정보'!$Q$8:$Q$67="Y")+('1_보스정보'!$R$7=$D34)*('1_보스정보'!$R$8:$R$67="Y")+('1_보스정보'!$S$7=$D34)*('1_보스정보'!$S$8:$S$67="Y")+('1_보스정보'!$T$7=$D34)*('1_보스정보'!$T$8:$T$67="Y")+('1_보스정보'!$U$7=$D34)*('1_보스정보'!$U$8:$U$67="Y"))),0))</f>
        <v>0</v>
      </c>
      <c r="G34" s="24" t="str">
        <f>IF($B34&lt;&gt;"Y","",SUM($F$8:F34))</f>
        <v/>
      </c>
      <c r="H34" s="25">
        <f>IF($B34&lt;&gt;"Y",0,IFERROR(SUMPRODUCT(('1_보스정보'!$H$8:$H$67="Y")*(('1_보스정보'!$J$7=$D34)*('1_보스정보'!$J$8:$J$67="Y")+('1_보스정보'!$K$7=$D34)*('1_보스정보'!$K$8:$K$67="Y")+('1_보스정보'!$L$7=$D34)*('1_보스정보'!$L$8:$L$67="Y")+('1_보스정보'!$M$7=$D34)*('1_보스정보'!$M$8:$M$67="Y")+('1_보스정보'!$N$7=$D34)*('1_보스정보'!$N$8:$N$67="Y")+('1_보스정보'!$O$7=$D34)*('1_보스정보'!$O$8:$O$67="Y")+('1_보스정보'!$P$7=$D34)*('1_보스정보'!$P$8:$P$67="Y")+('1_보스정보'!$Q$7=$D34)*('1_보스정보'!$Q$8:$Q$67="Y")+('1_보스정보'!$R$7=$D34)*('1_보스정보'!$R$8:$R$67="Y")+('1_보스정보'!$S$7=$D34)*('1_보스정보'!$S$8:$S$67="Y")+('1_보스정보'!$T$7=$D34)*('1_보스정보'!$T$8:$T$67="Y")+('1_보스정보'!$U$7=$D34)*('1_보스정보'!$U$8:$U$67="Y"))*'1_보스정보'!$D$8:$D$67),0))</f>
        <v>0</v>
      </c>
      <c r="I34" s="24">
        <f>IF($B34&lt;&gt;"Y",0,IFERROR(SUMPRODUCT(('1_보스정보'!$H$8:$H$67="Y")*(('1_보스정보'!$J$7=$D34)*('1_보스정보'!$J$8:$J$67="Y")+('1_보스정보'!$K$7=$D34)*('1_보스정보'!$K$8:$K$67="Y")+('1_보스정보'!$L$7=$D34)*('1_보스정보'!$L$8:$L$67="Y")+('1_보스정보'!$M$7=$D34)*('1_보스정보'!$M$8:$M$67="Y")+('1_보스정보'!$N$7=$D34)*('1_보스정보'!$N$8:$N$67="Y")+('1_보스정보'!$O$7=$D34)*('1_보스정보'!$O$8:$O$67="Y")+('1_보스정보'!$P$7=$D34)*('1_보스정보'!$P$8:$P$67="Y")+('1_보스정보'!$Q$7=$D34)*('1_보스정보'!$Q$8:$Q$67="Y")+('1_보스정보'!$R$7=$D34)*('1_보스정보'!$R$8:$R$67="Y")+('1_보스정보'!$S$7=$D34)*('1_보스정보'!$S$8:$S$67="Y")+('1_보스정보'!$T$7=$D34)*('1_보스정보'!$T$8:$T$67="Y")+('1_보스정보'!$U$7=$D34)*('1_보스정보'!$U$8:$U$67="Y"))*'1_보스정보'!$E$8:$E$67),0))</f>
        <v>0</v>
      </c>
      <c r="J34" s="24">
        <f>IF($B34&lt;&gt;"Y",0,IFERROR(SUMPRODUCT(('1_보스정보'!$H$8:$H$67="Y")*(('1_보스정보'!$J$7=$D34)*('1_보스정보'!$J$8:$J$67="Y")+('1_보스정보'!$K$7=$D34)*('1_보스정보'!$K$8:$K$67="Y")+('1_보스정보'!$L$7=$D34)*('1_보스정보'!$L$8:$L$67="Y")+('1_보스정보'!$M$7=$D34)*('1_보스정보'!$M$8:$M$67="Y")+('1_보스정보'!$N$7=$D34)*('1_보스정보'!$N$8:$N$67="Y")+('1_보스정보'!$O$7=$D34)*('1_보스정보'!$O$8:$O$67="Y")+('1_보스정보'!$P$7=$D34)*('1_보스정보'!$P$8:$P$67="Y")+('1_보스정보'!$Q$7=$D34)*('1_보스정보'!$Q$8:$Q$67="Y")+('1_보스정보'!$R$7=$D34)*('1_보스정보'!$R$8:$R$67="Y")+('1_보스정보'!$S$7=$D34)*('1_보스정보'!$S$8:$S$67="Y")+('1_보스정보'!$T$7=$D34)*('1_보스정보'!$T$8:$T$67="Y")+('1_보스정보'!$U$7=$D34)*('1_보스정보'!$U$8:$U$67="Y"))*'1_보스정보'!$F$8:$F$67),0))</f>
        <v>0</v>
      </c>
      <c r="K34" s="24">
        <f>IF($B34&lt;&gt;"Y",0,IFERROR(SUMPRODUCT(('1_보스정보'!$H$8:$H$67="Y")*(('1_보스정보'!$J$7=$D34)*('1_보스정보'!$J$8:$J$67="Y")+('1_보스정보'!$K$7=$D34)*('1_보스정보'!$K$8:$K$67="Y")+('1_보스정보'!$L$7=$D34)*('1_보스정보'!$L$8:$L$67="Y")+('1_보스정보'!$M$7=$D34)*('1_보스정보'!$M$8:$M$67="Y")+('1_보스정보'!$N$7=$D34)*('1_보스정보'!$N$8:$N$67="Y")+('1_보스정보'!$O$7=$D34)*('1_보스정보'!$O$8:$O$67="Y")+('1_보스정보'!$P$7=$D34)*('1_보스정보'!$P$8:$P$67="Y")+('1_보스정보'!$Q$7=$D34)*('1_보스정보'!$Q$8:$Q$67="Y")+('1_보스정보'!$R$7=$D34)*('1_보스정보'!$R$8:$R$67="Y")+('1_보스정보'!$S$7=$D34)*('1_보스정보'!$S$8:$S$67="Y")+('1_보스정보'!$T$7=$D34)*('1_보스정보'!$T$8:$T$67="Y")+('1_보스정보'!$U$7=$D34)*('1_보스정보'!$U$8:$U$67="Y"))*'1_보스정보'!$G$8:$G$67),0))</f>
        <v>0</v>
      </c>
      <c r="L34" s="26">
        <f>IF('3_캐릭터정보'!L34="",0,'3_캐릭터정보'!L34)</f>
        <v>0</v>
      </c>
      <c r="M34" s="27">
        <f>IF($B34&lt;&gt;"Y",0,IFERROR(INDEX('2_도핑계산'!$J$4:$J$13,MATCH($E34,'2_도핑계산'!$G$4:$G$13,0)),0))</f>
        <v>0</v>
      </c>
      <c r="N34" s="27">
        <f t="shared" si="0"/>
        <v>0</v>
      </c>
      <c r="O34" s="23" t="str">
        <f>IF($B34&lt;&gt;"Y","",IF(F34&gt;'1_보스정보'!$B$3,"초과","OK"))</f>
        <v/>
      </c>
      <c r="P34" s="23" t="str">
        <f>IF($B34&lt;&gt;"Y","",IF(G34&gt;'1_보스정보'!$B$4,"초과","OK"))</f>
        <v/>
      </c>
      <c r="Q34" s="23" t="str">
        <f>IF('3_캐릭터정보'!O34="","",'3_캐릭터정보'!O34)</f>
        <v/>
      </c>
    </row>
    <row r="35" spans="1:17">
      <c r="A35" s="23">
        <f>'3_캐릭터정보'!A35</f>
        <v>28</v>
      </c>
      <c r="B35" s="23" t="str">
        <f>'3_캐릭터정보'!B35</f>
        <v>N</v>
      </c>
      <c r="C35" s="23" t="str">
        <f>IF('3_캐릭터정보'!C35="","",'3_캐릭터정보'!C35)</f>
        <v/>
      </c>
      <c r="D35" s="23" t="str">
        <f>IF('3_캐릭터정보'!I35="","",'3_캐릭터정보'!I35)</f>
        <v/>
      </c>
      <c r="E35" s="23" t="str">
        <f>IF('3_캐릭터정보'!J35="","",'3_캐릭터정보'!J35)</f>
        <v/>
      </c>
      <c r="F35" s="24">
        <f>IF($B35&lt;&gt;"Y",0,IFERROR(SUMPRODUCT(('1_보스정보'!$H$8:$H$67="Y")*(('1_보스정보'!$J$7=$D35)*('1_보스정보'!$J$8:$J$67="Y")+('1_보스정보'!$K$7=$D35)*('1_보스정보'!$K$8:$K$67="Y")+('1_보스정보'!$L$7=$D35)*('1_보스정보'!$L$8:$L$67="Y")+('1_보스정보'!$M$7=$D35)*('1_보스정보'!$M$8:$M$67="Y")+('1_보스정보'!$N$7=$D35)*('1_보스정보'!$N$8:$N$67="Y")+('1_보스정보'!$O$7=$D35)*('1_보스정보'!$O$8:$O$67="Y")+('1_보스정보'!$P$7=$D35)*('1_보스정보'!$P$8:$P$67="Y")+('1_보스정보'!$Q$7=$D35)*('1_보스정보'!$Q$8:$Q$67="Y")+('1_보스정보'!$R$7=$D35)*('1_보스정보'!$R$8:$R$67="Y")+('1_보스정보'!$S$7=$D35)*('1_보스정보'!$S$8:$S$67="Y")+('1_보스정보'!$T$7=$D35)*('1_보스정보'!$T$8:$T$67="Y")+('1_보스정보'!$U$7=$D35)*('1_보스정보'!$U$8:$U$67="Y"))),0))</f>
        <v>0</v>
      </c>
      <c r="G35" s="24" t="str">
        <f>IF($B35&lt;&gt;"Y","",SUM($F$8:F35))</f>
        <v/>
      </c>
      <c r="H35" s="25">
        <f>IF($B35&lt;&gt;"Y",0,IFERROR(SUMPRODUCT(('1_보스정보'!$H$8:$H$67="Y")*(('1_보스정보'!$J$7=$D35)*('1_보스정보'!$J$8:$J$67="Y")+('1_보스정보'!$K$7=$D35)*('1_보스정보'!$K$8:$K$67="Y")+('1_보스정보'!$L$7=$D35)*('1_보스정보'!$L$8:$L$67="Y")+('1_보스정보'!$M$7=$D35)*('1_보스정보'!$M$8:$M$67="Y")+('1_보스정보'!$N$7=$D35)*('1_보스정보'!$N$8:$N$67="Y")+('1_보스정보'!$O$7=$D35)*('1_보스정보'!$O$8:$O$67="Y")+('1_보스정보'!$P$7=$D35)*('1_보스정보'!$P$8:$P$67="Y")+('1_보스정보'!$Q$7=$D35)*('1_보스정보'!$Q$8:$Q$67="Y")+('1_보스정보'!$R$7=$D35)*('1_보스정보'!$R$8:$R$67="Y")+('1_보스정보'!$S$7=$D35)*('1_보스정보'!$S$8:$S$67="Y")+('1_보스정보'!$T$7=$D35)*('1_보스정보'!$T$8:$T$67="Y")+('1_보스정보'!$U$7=$D35)*('1_보스정보'!$U$8:$U$67="Y"))*'1_보스정보'!$D$8:$D$67),0))</f>
        <v>0</v>
      </c>
      <c r="I35" s="24">
        <f>IF($B35&lt;&gt;"Y",0,IFERROR(SUMPRODUCT(('1_보스정보'!$H$8:$H$67="Y")*(('1_보스정보'!$J$7=$D35)*('1_보스정보'!$J$8:$J$67="Y")+('1_보스정보'!$K$7=$D35)*('1_보스정보'!$K$8:$K$67="Y")+('1_보스정보'!$L$7=$D35)*('1_보스정보'!$L$8:$L$67="Y")+('1_보스정보'!$M$7=$D35)*('1_보스정보'!$M$8:$M$67="Y")+('1_보스정보'!$N$7=$D35)*('1_보스정보'!$N$8:$N$67="Y")+('1_보스정보'!$O$7=$D35)*('1_보스정보'!$O$8:$O$67="Y")+('1_보스정보'!$P$7=$D35)*('1_보스정보'!$P$8:$P$67="Y")+('1_보스정보'!$Q$7=$D35)*('1_보스정보'!$Q$8:$Q$67="Y")+('1_보스정보'!$R$7=$D35)*('1_보스정보'!$R$8:$R$67="Y")+('1_보스정보'!$S$7=$D35)*('1_보스정보'!$S$8:$S$67="Y")+('1_보스정보'!$T$7=$D35)*('1_보스정보'!$T$8:$T$67="Y")+('1_보스정보'!$U$7=$D35)*('1_보스정보'!$U$8:$U$67="Y"))*'1_보스정보'!$E$8:$E$67),0))</f>
        <v>0</v>
      </c>
      <c r="J35" s="24">
        <f>IF($B35&lt;&gt;"Y",0,IFERROR(SUMPRODUCT(('1_보스정보'!$H$8:$H$67="Y")*(('1_보스정보'!$J$7=$D35)*('1_보스정보'!$J$8:$J$67="Y")+('1_보스정보'!$K$7=$D35)*('1_보스정보'!$K$8:$K$67="Y")+('1_보스정보'!$L$7=$D35)*('1_보스정보'!$L$8:$L$67="Y")+('1_보스정보'!$M$7=$D35)*('1_보스정보'!$M$8:$M$67="Y")+('1_보스정보'!$N$7=$D35)*('1_보스정보'!$N$8:$N$67="Y")+('1_보스정보'!$O$7=$D35)*('1_보스정보'!$O$8:$O$67="Y")+('1_보스정보'!$P$7=$D35)*('1_보스정보'!$P$8:$P$67="Y")+('1_보스정보'!$Q$7=$D35)*('1_보스정보'!$Q$8:$Q$67="Y")+('1_보스정보'!$R$7=$D35)*('1_보스정보'!$R$8:$R$67="Y")+('1_보스정보'!$S$7=$D35)*('1_보스정보'!$S$8:$S$67="Y")+('1_보스정보'!$T$7=$D35)*('1_보스정보'!$T$8:$T$67="Y")+('1_보스정보'!$U$7=$D35)*('1_보스정보'!$U$8:$U$67="Y"))*'1_보스정보'!$F$8:$F$67),0))</f>
        <v>0</v>
      </c>
      <c r="K35" s="24">
        <f>IF($B35&lt;&gt;"Y",0,IFERROR(SUMPRODUCT(('1_보스정보'!$H$8:$H$67="Y")*(('1_보스정보'!$J$7=$D35)*('1_보스정보'!$J$8:$J$67="Y")+('1_보스정보'!$K$7=$D35)*('1_보스정보'!$K$8:$K$67="Y")+('1_보스정보'!$L$7=$D35)*('1_보스정보'!$L$8:$L$67="Y")+('1_보스정보'!$M$7=$D35)*('1_보스정보'!$M$8:$M$67="Y")+('1_보스정보'!$N$7=$D35)*('1_보스정보'!$N$8:$N$67="Y")+('1_보스정보'!$O$7=$D35)*('1_보스정보'!$O$8:$O$67="Y")+('1_보스정보'!$P$7=$D35)*('1_보스정보'!$P$8:$P$67="Y")+('1_보스정보'!$Q$7=$D35)*('1_보스정보'!$Q$8:$Q$67="Y")+('1_보스정보'!$R$7=$D35)*('1_보스정보'!$R$8:$R$67="Y")+('1_보스정보'!$S$7=$D35)*('1_보스정보'!$S$8:$S$67="Y")+('1_보스정보'!$T$7=$D35)*('1_보스정보'!$T$8:$T$67="Y")+('1_보스정보'!$U$7=$D35)*('1_보스정보'!$U$8:$U$67="Y"))*'1_보스정보'!$G$8:$G$67),0))</f>
        <v>0</v>
      </c>
      <c r="L35" s="26">
        <f>IF('3_캐릭터정보'!L35="",0,'3_캐릭터정보'!L35)</f>
        <v>0</v>
      </c>
      <c r="M35" s="27">
        <f>IF($B35&lt;&gt;"Y",0,IFERROR(INDEX('2_도핑계산'!$J$4:$J$13,MATCH($E35,'2_도핑계산'!$G$4:$G$13,0)),0))</f>
        <v>0</v>
      </c>
      <c r="N35" s="27">
        <f t="shared" si="0"/>
        <v>0</v>
      </c>
      <c r="O35" s="23" t="str">
        <f>IF($B35&lt;&gt;"Y","",IF(F35&gt;'1_보스정보'!$B$3,"초과","OK"))</f>
        <v/>
      </c>
      <c r="P35" s="23" t="str">
        <f>IF($B35&lt;&gt;"Y","",IF(G35&gt;'1_보스정보'!$B$4,"초과","OK"))</f>
        <v/>
      </c>
      <c r="Q35" s="23" t="str">
        <f>IF('3_캐릭터정보'!O35="","",'3_캐릭터정보'!O35)</f>
        <v/>
      </c>
    </row>
    <row r="36" spans="1:17">
      <c r="A36" s="23">
        <f>'3_캐릭터정보'!A36</f>
        <v>29</v>
      </c>
      <c r="B36" s="23" t="str">
        <f>'3_캐릭터정보'!B36</f>
        <v>N</v>
      </c>
      <c r="C36" s="23" t="str">
        <f>IF('3_캐릭터정보'!C36="","",'3_캐릭터정보'!C36)</f>
        <v/>
      </c>
      <c r="D36" s="23" t="str">
        <f>IF('3_캐릭터정보'!I36="","",'3_캐릭터정보'!I36)</f>
        <v/>
      </c>
      <c r="E36" s="23" t="str">
        <f>IF('3_캐릭터정보'!J36="","",'3_캐릭터정보'!J36)</f>
        <v/>
      </c>
      <c r="F36" s="24">
        <f>IF($B36&lt;&gt;"Y",0,IFERROR(SUMPRODUCT(('1_보스정보'!$H$8:$H$67="Y")*(('1_보스정보'!$J$7=$D36)*('1_보스정보'!$J$8:$J$67="Y")+('1_보스정보'!$K$7=$D36)*('1_보스정보'!$K$8:$K$67="Y")+('1_보스정보'!$L$7=$D36)*('1_보스정보'!$L$8:$L$67="Y")+('1_보스정보'!$M$7=$D36)*('1_보스정보'!$M$8:$M$67="Y")+('1_보스정보'!$N$7=$D36)*('1_보스정보'!$N$8:$N$67="Y")+('1_보스정보'!$O$7=$D36)*('1_보스정보'!$O$8:$O$67="Y")+('1_보스정보'!$P$7=$D36)*('1_보스정보'!$P$8:$P$67="Y")+('1_보스정보'!$Q$7=$D36)*('1_보스정보'!$Q$8:$Q$67="Y")+('1_보스정보'!$R$7=$D36)*('1_보스정보'!$R$8:$R$67="Y")+('1_보스정보'!$S$7=$D36)*('1_보스정보'!$S$8:$S$67="Y")+('1_보스정보'!$T$7=$D36)*('1_보스정보'!$T$8:$T$67="Y")+('1_보스정보'!$U$7=$D36)*('1_보스정보'!$U$8:$U$67="Y"))),0))</f>
        <v>0</v>
      </c>
      <c r="G36" s="24" t="str">
        <f>IF($B36&lt;&gt;"Y","",SUM($F$8:F36))</f>
        <v/>
      </c>
      <c r="H36" s="25">
        <f>IF($B36&lt;&gt;"Y",0,IFERROR(SUMPRODUCT(('1_보스정보'!$H$8:$H$67="Y")*(('1_보스정보'!$J$7=$D36)*('1_보스정보'!$J$8:$J$67="Y")+('1_보스정보'!$K$7=$D36)*('1_보스정보'!$K$8:$K$67="Y")+('1_보스정보'!$L$7=$D36)*('1_보스정보'!$L$8:$L$67="Y")+('1_보스정보'!$M$7=$D36)*('1_보스정보'!$M$8:$M$67="Y")+('1_보스정보'!$N$7=$D36)*('1_보스정보'!$N$8:$N$67="Y")+('1_보스정보'!$O$7=$D36)*('1_보스정보'!$O$8:$O$67="Y")+('1_보스정보'!$P$7=$D36)*('1_보스정보'!$P$8:$P$67="Y")+('1_보스정보'!$Q$7=$D36)*('1_보스정보'!$Q$8:$Q$67="Y")+('1_보스정보'!$R$7=$D36)*('1_보스정보'!$R$8:$R$67="Y")+('1_보스정보'!$S$7=$D36)*('1_보스정보'!$S$8:$S$67="Y")+('1_보스정보'!$T$7=$D36)*('1_보스정보'!$T$8:$T$67="Y")+('1_보스정보'!$U$7=$D36)*('1_보스정보'!$U$8:$U$67="Y"))*'1_보스정보'!$D$8:$D$67),0))</f>
        <v>0</v>
      </c>
      <c r="I36" s="24">
        <f>IF($B36&lt;&gt;"Y",0,IFERROR(SUMPRODUCT(('1_보스정보'!$H$8:$H$67="Y")*(('1_보스정보'!$J$7=$D36)*('1_보스정보'!$J$8:$J$67="Y")+('1_보스정보'!$K$7=$D36)*('1_보스정보'!$K$8:$K$67="Y")+('1_보스정보'!$L$7=$D36)*('1_보스정보'!$L$8:$L$67="Y")+('1_보스정보'!$M$7=$D36)*('1_보스정보'!$M$8:$M$67="Y")+('1_보스정보'!$N$7=$D36)*('1_보스정보'!$N$8:$N$67="Y")+('1_보스정보'!$O$7=$D36)*('1_보스정보'!$O$8:$O$67="Y")+('1_보스정보'!$P$7=$D36)*('1_보스정보'!$P$8:$P$67="Y")+('1_보스정보'!$Q$7=$D36)*('1_보스정보'!$Q$8:$Q$67="Y")+('1_보스정보'!$R$7=$D36)*('1_보스정보'!$R$8:$R$67="Y")+('1_보스정보'!$S$7=$D36)*('1_보스정보'!$S$8:$S$67="Y")+('1_보스정보'!$T$7=$D36)*('1_보스정보'!$T$8:$T$67="Y")+('1_보스정보'!$U$7=$D36)*('1_보스정보'!$U$8:$U$67="Y"))*'1_보스정보'!$E$8:$E$67),0))</f>
        <v>0</v>
      </c>
      <c r="J36" s="24">
        <f>IF($B36&lt;&gt;"Y",0,IFERROR(SUMPRODUCT(('1_보스정보'!$H$8:$H$67="Y")*(('1_보스정보'!$J$7=$D36)*('1_보스정보'!$J$8:$J$67="Y")+('1_보스정보'!$K$7=$D36)*('1_보스정보'!$K$8:$K$67="Y")+('1_보스정보'!$L$7=$D36)*('1_보스정보'!$L$8:$L$67="Y")+('1_보스정보'!$M$7=$D36)*('1_보스정보'!$M$8:$M$67="Y")+('1_보스정보'!$N$7=$D36)*('1_보스정보'!$N$8:$N$67="Y")+('1_보스정보'!$O$7=$D36)*('1_보스정보'!$O$8:$O$67="Y")+('1_보스정보'!$P$7=$D36)*('1_보스정보'!$P$8:$P$67="Y")+('1_보스정보'!$Q$7=$D36)*('1_보스정보'!$Q$8:$Q$67="Y")+('1_보스정보'!$R$7=$D36)*('1_보스정보'!$R$8:$R$67="Y")+('1_보스정보'!$S$7=$D36)*('1_보스정보'!$S$8:$S$67="Y")+('1_보스정보'!$T$7=$D36)*('1_보스정보'!$T$8:$T$67="Y")+('1_보스정보'!$U$7=$D36)*('1_보스정보'!$U$8:$U$67="Y"))*'1_보스정보'!$F$8:$F$67),0))</f>
        <v>0</v>
      </c>
      <c r="K36" s="24">
        <f>IF($B36&lt;&gt;"Y",0,IFERROR(SUMPRODUCT(('1_보스정보'!$H$8:$H$67="Y")*(('1_보스정보'!$J$7=$D36)*('1_보스정보'!$J$8:$J$67="Y")+('1_보스정보'!$K$7=$D36)*('1_보스정보'!$K$8:$K$67="Y")+('1_보스정보'!$L$7=$D36)*('1_보스정보'!$L$8:$L$67="Y")+('1_보스정보'!$M$7=$D36)*('1_보스정보'!$M$8:$M$67="Y")+('1_보스정보'!$N$7=$D36)*('1_보스정보'!$N$8:$N$67="Y")+('1_보스정보'!$O$7=$D36)*('1_보스정보'!$O$8:$O$67="Y")+('1_보스정보'!$P$7=$D36)*('1_보스정보'!$P$8:$P$67="Y")+('1_보스정보'!$Q$7=$D36)*('1_보스정보'!$Q$8:$Q$67="Y")+('1_보스정보'!$R$7=$D36)*('1_보스정보'!$R$8:$R$67="Y")+('1_보스정보'!$S$7=$D36)*('1_보스정보'!$S$8:$S$67="Y")+('1_보스정보'!$T$7=$D36)*('1_보스정보'!$T$8:$T$67="Y")+('1_보스정보'!$U$7=$D36)*('1_보스정보'!$U$8:$U$67="Y"))*'1_보스정보'!$G$8:$G$67),0))</f>
        <v>0</v>
      </c>
      <c r="L36" s="26">
        <f>IF('3_캐릭터정보'!L36="",0,'3_캐릭터정보'!L36)</f>
        <v>0</v>
      </c>
      <c r="M36" s="27">
        <f>IF($B36&lt;&gt;"Y",0,IFERROR(INDEX('2_도핑계산'!$J$4:$J$13,MATCH($E36,'2_도핑계산'!$G$4:$G$13,0)),0))</f>
        <v>0</v>
      </c>
      <c r="N36" s="27">
        <f t="shared" si="0"/>
        <v>0</v>
      </c>
      <c r="O36" s="23" t="str">
        <f>IF($B36&lt;&gt;"Y","",IF(F36&gt;'1_보스정보'!$B$3,"초과","OK"))</f>
        <v/>
      </c>
      <c r="P36" s="23" t="str">
        <f>IF($B36&lt;&gt;"Y","",IF(G36&gt;'1_보스정보'!$B$4,"초과","OK"))</f>
        <v/>
      </c>
      <c r="Q36" s="23" t="str">
        <f>IF('3_캐릭터정보'!O36="","",'3_캐릭터정보'!O36)</f>
        <v/>
      </c>
    </row>
    <row r="37" spans="1:17">
      <c r="A37" s="23">
        <f>'3_캐릭터정보'!A37</f>
        <v>30</v>
      </c>
      <c r="B37" s="23" t="str">
        <f>'3_캐릭터정보'!B37</f>
        <v>N</v>
      </c>
      <c r="C37" s="23" t="str">
        <f>IF('3_캐릭터정보'!C37="","",'3_캐릭터정보'!C37)</f>
        <v/>
      </c>
      <c r="D37" s="23" t="str">
        <f>IF('3_캐릭터정보'!I37="","",'3_캐릭터정보'!I37)</f>
        <v/>
      </c>
      <c r="E37" s="23" t="str">
        <f>IF('3_캐릭터정보'!J37="","",'3_캐릭터정보'!J37)</f>
        <v/>
      </c>
      <c r="F37" s="24">
        <f>IF($B37&lt;&gt;"Y",0,IFERROR(SUMPRODUCT(('1_보스정보'!$H$8:$H$67="Y")*(('1_보스정보'!$J$7=$D37)*('1_보스정보'!$J$8:$J$67="Y")+('1_보스정보'!$K$7=$D37)*('1_보스정보'!$K$8:$K$67="Y")+('1_보스정보'!$L$7=$D37)*('1_보스정보'!$L$8:$L$67="Y")+('1_보스정보'!$M$7=$D37)*('1_보스정보'!$M$8:$M$67="Y")+('1_보스정보'!$N$7=$D37)*('1_보스정보'!$N$8:$N$67="Y")+('1_보스정보'!$O$7=$D37)*('1_보스정보'!$O$8:$O$67="Y")+('1_보스정보'!$P$7=$D37)*('1_보스정보'!$P$8:$P$67="Y")+('1_보스정보'!$Q$7=$D37)*('1_보스정보'!$Q$8:$Q$67="Y")+('1_보스정보'!$R$7=$D37)*('1_보스정보'!$R$8:$R$67="Y")+('1_보스정보'!$S$7=$D37)*('1_보스정보'!$S$8:$S$67="Y")+('1_보스정보'!$T$7=$D37)*('1_보스정보'!$T$8:$T$67="Y")+('1_보스정보'!$U$7=$D37)*('1_보스정보'!$U$8:$U$67="Y"))),0))</f>
        <v>0</v>
      </c>
      <c r="G37" s="24" t="str">
        <f>IF($B37&lt;&gt;"Y","",SUM($F$8:F37))</f>
        <v/>
      </c>
      <c r="H37" s="25">
        <f>IF($B37&lt;&gt;"Y",0,IFERROR(SUMPRODUCT(('1_보스정보'!$H$8:$H$67="Y")*(('1_보스정보'!$J$7=$D37)*('1_보스정보'!$J$8:$J$67="Y")+('1_보스정보'!$K$7=$D37)*('1_보스정보'!$K$8:$K$67="Y")+('1_보스정보'!$L$7=$D37)*('1_보스정보'!$L$8:$L$67="Y")+('1_보스정보'!$M$7=$D37)*('1_보스정보'!$M$8:$M$67="Y")+('1_보스정보'!$N$7=$D37)*('1_보스정보'!$N$8:$N$67="Y")+('1_보스정보'!$O$7=$D37)*('1_보스정보'!$O$8:$O$67="Y")+('1_보스정보'!$P$7=$D37)*('1_보스정보'!$P$8:$P$67="Y")+('1_보스정보'!$Q$7=$D37)*('1_보스정보'!$Q$8:$Q$67="Y")+('1_보스정보'!$R$7=$D37)*('1_보스정보'!$R$8:$R$67="Y")+('1_보스정보'!$S$7=$D37)*('1_보스정보'!$S$8:$S$67="Y")+('1_보스정보'!$T$7=$D37)*('1_보스정보'!$T$8:$T$67="Y")+('1_보스정보'!$U$7=$D37)*('1_보스정보'!$U$8:$U$67="Y"))*'1_보스정보'!$D$8:$D$67),0))</f>
        <v>0</v>
      </c>
      <c r="I37" s="24">
        <f>IF($B37&lt;&gt;"Y",0,IFERROR(SUMPRODUCT(('1_보스정보'!$H$8:$H$67="Y")*(('1_보스정보'!$J$7=$D37)*('1_보스정보'!$J$8:$J$67="Y")+('1_보스정보'!$K$7=$D37)*('1_보스정보'!$K$8:$K$67="Y")+('1_보스정보'!$L$7=$D37)*('1_보스정보'!$L$8:$L$67="Y")+('1_보스정보'!$M$7=$D37)*('1_보스정보'!$M$8:$M$67="Y")+('1_보스정보'!$N$7=$D37)*('1_보스정보'!$N$8:$N$67="Y")+('1_보스정보'!$O$7=$D37)*('1_보스정보'!$O$8:$O$67="Y")+('1_보스정보'!$P$7=$D37)*('1_보스정보'!$P$8:$P$67="Y")+('1_보스정보'!$Q$7=$D37)*('1_보스정보'!$Q$8:$Q$67="Y")+('1_보스정보'!$R$7=$D37)*('1_보스정보'!$R$8:$R$67="Y")+('1_보스정보'!$S$7=$D37)*('1_보스정보'!$S$8:$S$67="Y")+('1_보스정보'!$T$7=$D37)*('1_보스정보'!$T$8:$T$67="Y")+('1_보스정보'!$U$7=$D37)*('1_보스정보'!$U$8:$U$67="Y"))*'1_보스정보'!$E$8:$E$67),0))</f>
        <v>0</v>
      </c>
      <c r="J37" s="24">
        <f>IF($B37&lt;&gt;"Y",0,IFERROR(SUMPRODUCT(('1_보스정보'!$H$8:$H$67="Y")*(('1_보스정보'!$J$7=$D37)*('1_보스정보'!$J$8:$J$67="Y")+('1_보스정보'!$K$7=$D37)*('1_보스정보'!$K$8:$K$67="Y")+('1_보스정보'!$L$7=$D37)*('1_보스정보'!$L$8:$L$67="Y")+('1_보스정보'!$M$7=$D37)*('1_보스정보'!$M$8:$M$67="Y")+('1_보스정보'!$N$7=$D37)*('1_보스정보'!$N$8:$N$67="Y")+('1_보스정보'!$O$7=$D37)*('1_보스정보'!$O$8:$O$67="Y")+('1_보스정보'!$P$7=$D37)*('1_보스정보'!$P$8:$P$67="Y")+('1_보스정보'!$Q$7=$D37)*('1_보스정보'!$Q$8:$Q$67="Y")+('1_보스정보'!$R$7=$D37)*('1_보스정보'!$R$8:$R$67="Y")+('1_보스정보'!$S$7=$D37)*('1_보스정보'!$S$8:$S$67="Y")+('1_보스정보'!$T$7=$D37)*('1_보스정보'!$T$8:$T$67="Y")+('1_보스정보'!$U$7=$D37)*('1_보스정보'!$U$8:$U$67="Y"))*'1_보스정보'!$F$8:$F$67),0))</f>
        <v>0</v>
      </c>
      <c r="K37" s="24">
        <f>IF($B37&lt;&gt;"Y",0,IFERROR(SUMPRODUCT(('1_보스정보'!$H$8:$H$67="Y")*(('1_보스정보'!$J$7=$D37)*('1_보스정보'!$J$8:$J$67="Y")+('1_보스정보'!$K$7=$D37)*('1_보스정보'!$K$8:$K$67="Y")+('1_보스정보'!$L$7=$D37)*('1_보스정보'!$L$8:$L$67="Y")+('1_보스정보'!$M$7=$D37)*('1_보스정보'!$M$8:$M$67="Y")+('1_보스정보'!$N$7=$D37)*('1_보스정보'!$N$8:$N$67="Y")+('1_보스정보'!$O$7=$D37)*('1_보스정보'!$O$8:$O$67="Y")+('1_보스정보'!$P$7=$D37)*('1_보스정보'!$P$8:$P$67="Y")+('1_보스정보'!$Q$7=$D37)*('1_보스정보'!$Q$8:$Q$67="Y")+('1_보스정보'!$R$7=$D37)*('1_보스정보'!$R$8:$R$67="Y")+('1_보스정보'!$S$7=$D37)*('1_보스정보'!$S$8:$S$67="Y")+('1_보스정보'!$T$7=$D37)*('1_보스정보'!$T$8:$T$67="Y")+('1_보스정보'!$U$7=$D37)*('1_보스정보'!$U$8:$U$67="Y"))*'1_보스정보'!$G$8:$G$67),0))</f>
        <v>0</v>
      </c>
      <c r="L37" s="26">
        <f>IF('3_캐릭터정보'!L37="",0,'3_캐릭터정보'!L37)</f>
        <v>0</v>
      </c>
      <c r="M37" s="27">
        <f>IF($B37&lt;&gt;"Y",0,IFERROR(INDEX('2_도핑계산'!$J$4:$J$13,MATCH($E37,'2_도핑계산'!$G$4:$G$13,0)),0))</f>
        <v>0</v>
      </c>
      <c r="N37" s="27">
        <f t="shared" si="0"/>
        <v>0</v>
      </c>
      <c r="O37" s="23" t="str">
        <f>IF($B37&lt;&gt;"Y","",IF(F37&gt;'1_보스정보'!$B$3,"초과","OK"))</f>
        <v/>
      </c>
      <c r="P37" s="23" t="str">
        <f>IF($B37&lt;&gt;"Y","",IF(G37&gt;'1_보스정보'!$B$4,"초과","OK"))</f>
        <v/>
      </c>
      <c r="Q37" s="23" t="str">
        <f>IF('3_캐릭터정보'!O37="","",'3_캐릭터정보'!O37)</f>
        <v/>
      </c>
    </row>
    <row r="38" spans="1:17">
      <c r="A38" s="23">
        <f>'3_캐릭터정보'!A38</f>
        <v>31</v>
      </c>
      <c r="B38" s="23" t="str">
        <f>'3_캐릭터정보'!B38</f>
        <v>N</v>
      </c>
      <c r="C38" s="23" t="str">
        <f>IF('3_캐릭터정보'!C38="","",'3_캐릭터정보'!C38)</f>
        <v/>
      </c>
      <c r="D38" s="23" t="str">
        <f>IF('3_캐릭터정보'!I38="","",'3_캐릭터정보'!I38)</f>
        <v/>
      </c>
      <c r="E38" s="23" t="str">
        <f>IF('3_캐릭터정보'!J38="","",'3_캐릭터정보'!J38)</f>
        <v/>
      </c>
      <c r="F38" s="24">
        <f>IF($B38&lt;&gt;"Y",0,IFERROR(SUMPRODUCT(('1_보스정보'!$H$8:$H$67="Y")*(('1_보스정보'!$J$7=$D38)*('1_보스정보'!$J$8:$J$67="Y")+('1_보스정보'!$K$7=$D38)*('1_보스정보'!$K$8:$K$67="Y")+('1_보스정보'!$L$7=$D38)*('1_보스정보'!$L$8:$L$67="Y")+('1_보스정보'!$M$7=$D38)*('1_보스정보'!$M$8:$M$67="Y")+('1_보스정보'!$N$7=$D38)*('1_보스정보'!$N$8:$N$67="Y")+('1_보스정보'!$O$7=$D38)*('1_보스정보'!$O$8:$O$67="Y")+('1_보스정보'!$P$7=$D38)*('1_보스정보'!$P$8:$P$67="Y")+('1_보스정보'!$Q$7=$D38)*('1_보스정보'!$Q$8:$Q$67="Y")+('1_보스정보'!$R$7=$D38)*('1_보스정보'!$R$8:$R$67="Y")+('1_보스정보'!$S$7=$D38)*('1_보스정보'!$S$8:$S$67="Y")+('1_보스정보'!$T$7=$D38)*('1_보스정보'!$T$8:$T$67="Y")+('1_보스정보'!$U$7=$D38)*('1_보스정보'!$U$8:$U$67="Y"))),0))</f>
        <v>0</v>
      </c>
      <c r="G38" s="24" t="str">
        <f>IF($B38&lt;&gt;"Y","",SUM($F$8:F38))</f>
        <v/>
      </c>
      <c r="H38" s="25">
        <f>IF($B38&lt;&gt;"Y",0,IFERROR(SUMPRODUCT(('1_보스정보'!$H$8:$H$67="Y")*(('1_보스정보'!$J$7=$D38)*('1_보스정보'!$J$8:$J$67="Y")+('1_보스정보'!$K$7=$D38)*('1_보스정보'!$K$8:$K$67="Y")+('1_보스정보'!$L$7=$D38)*('1_보스정보'!$L$8:$L$67="Y")+('1_보스정보'!$M$7=$D38)*('1_보스정보'!$M$8:$M$67="Y")+('1_보스정보'!$N$7=$D38)*('1_보스정보'!$N$8:$N$67="Y")+('1_보스정보'!$O$7=$D38)*('1_보스정보'!$O$8:$O$67="Y")+('1_보스정보'!$P$7=$D38)*('1_보스정보'!$P$8:$P$67="Y")+('1_보스정보'!$Q$7=$D38)*('1_보스정보'!$Q$8:$Q$67="Y")+('1_보스정보'!$R$7=$D38)*('1_보스정보'!$R$8:$R$67="Y")+('1_보스정보'!$S$7=$D38)*('1_보스정보'!$S$8:$S$67="Y")+('1_보스정보'!$T$7=$D38)*('1_보스정보'!$T$8:$T$67="Y")+('1_보스정보'!$U$7=$D38)*('1_보스정보'!$U$8:$U$67="Y"))*'1_보스정보'!$D$8:$D$67),0))</f>
        <v>0</v>
      </c>
      <c r="I38" s="24">
        <f>IF($B38&lt;&gt;"Y",0,IFERROR(SUMPRODUCT(('1_보스정보'!$H$8:$H$67="Y")*(('1_보스정보'!$J$7=$D38)*('1_보스정보'!$J$8:$J$67="Y")+('1_보스정보'!$K$7=$D38)*('1_보스정보'!$K$8:$K$67="Y")+('1_보스정보'!$L$7=$D38)*('1_보스정보'!$L$8:$L$67="Y")+('1_보스정보'!$M$7=$D38)*('1_보스정보'!$M$8:$M$67="Y")+('1_보스정보'!$N$7=$D38)*('1_보스정보'!$N$8:$N$67="Y")+('1_보스정보'!$O$7=$D38)*('1_보스정보'!$O$8:$O$67="Y")+('1_보스정보'!$P$7=$D38)*('1_보스정보'!$P$8:$P$67="Y")+('1_보스정보'!$Q$7=$D38)*('1_보스정보'!$Q$8:$Q$67="Y")+('1_보스정보'!$R$7=$D38)*('1_보스정보'!$R$8:$R$67="Y")+('1_보스정보'!$S$7=$D38)*('1_보스정보'!$S$8:$S$67="Y")+('1_보스정보'!$T$7=$D38)*('1_보스정보'!$T$8:$T$67="Y")+('1_보스정보'!$U$7=$D38)*('1_보스정보'!$U$8:$U$67="Y"))*'1_보스정보'!$E$8:$E$67),0))</f>
        <v>0</v>
      </c>
      <c r="J38" s="24">
        <f>IF($B38&lt;&gt;"Y",0,IFERROR(SUMPRODUCT(('1_보스정보'!$H$8:$H$67="Y")*(('1_보스정보'!$J$7=$D38)*('1_보스정보'!$J$8:$J$67="Y")+('1_보스정보'!$K$7=$D38)*('1_보스정보'!$K$8:$K$67="Y")+('1_보스정보'!$L$7=$D38)*('1_보스정보'!$L$8:$L$67="Y")+('1_보스정보'!$M$7=$D38)*('1_보스정보'!$M$8:$M$67="Y")+('1_보스정보'!$N$7=$D38)*('1_보스정보'!$N$8:$N$67="Y")+('1_보스정보'!$O$7=$D38)*('1_보스정보'!$O$8:$O$67="Y")+('1_보스정보'!$P$7=$D38)*('1_보스정보'!$P$8:$P$67="Y")+('1_보스정보'!$Q$7=$D38)*('1_보스정보'!$Q$8:$Q$67="Y")+('1_보스정보'!$R$7=$D38)*('1_보스정보'!$R$8:$R$67="Y")+('1_보스정보'!$S$7=$D38)*('1_보스정보'!$S$8:$S$67="Y")+('1_보스정보'!$T$7=$D38)*('1_보스정보'!$T$8:$T$67="Y")+('1_보스정보'!$U$7=$D38)*('1_보스정보'!$U$8:$U$67="Y"))*'1_보스정보'!$F$8:$F$67),0))</f>
        <v>0</v>
      </c>
      <c r="K38" s="24">
        <f>IF($B38&lt;&gt;"Y",0,IFERROR(SUMPRODUCT(('1_보스정보'!$H$8:$H$67="Y")*(('1_보스정보'!$J$7=$D38)*('1_보스정보'!$J$8:$J$67="Y")+('1_보스정보'!$K$7=$D38)*('1_보스정보'!$K$8:$K$67="Y")+('1_보스정보'!$L$7=$D38)*('1_보스정보'!$L$8:$L$67="Y")+('1_보스정보'!$M$7=$D38)*('1_보스정보'!$M$8:$M$67="Y")+('1_보스정보'!$N$7=$D38)*('1_보스정보'!$N$8:$N$67="Y")+('1_보스정보'!$O$7=$D38)*('1_보스정보'!$O$8:$O$67="Y")+('1_보스정보'!$P$7=$D38)*('1_보스정보'!$P$8:$P$67="Y")+('1_보스정보'!$Q$7=$D38)*('1_보스정보'!$Q$8:$Q$67="Y")+('1_보스정보'!$R$7=$D38)*('1_보스정보'!$R$8:$R$67="Y")+('1_보스정보'!$S$7=$D38)*('1_보스정보'!$S$8:$S$67="Y")+('1_보스정보'!$T$7=$D38)*('1_보스정보'!$T$8:$T$67="Y")+('1_보스정보'!$U$7=$D38)*('1_보스정보'!$U$8:$U$67="Y"))*'1_보스정보'!$G$8:$G$67),0))</f>
        <v>0</v>
      </c>
      <c r="L38" s="26">
        <f>IF('3_캐릭터정보'!L38="",0,'3_캐릭터정보'!L38)</f>
        <v>0</v>
      </c>
      <c r="M38" s="27">
        <f>IF($B38&lt;&gt;"Y",0,IFERROR(INDEX('2_도핑계산'!$J$4:$J$13,MATCH($E38,'2_도핑계산'!$G$4:$G$13,0)),0))</f>
        <v>0</v>
      </c>
      <c r="N38" s="27">
        <f t="shared" si="0"/>
        <v>0</v>
      </c>
      <c r="O38" s="23" t="str">
        <f>IF($B38&lt;&gt;"Y","",IF(F38&gt;'1_보스정보'!$B$3,"초과","OK"))</f>
        <v/>
      </c>
      <c r="P38" s="23" t="str">
        <f>IF($B38&lt;&gt;"Y","",IF(G38&gt;'1_보스정보'!$B$4,"초과","OK"))</f>
        <v/>
      </c>
      <c r="Q38" s="23" t="str">
        <f>IF('3_캐릭터정보'!O38="","",'3_캐릭터정보'!O38)</f>
        <v/>
      </c>
    </row>
    <row r="39" spans="1:17">
      <c r="A39" s="23">
        <f>'3_캐릭터정보'!A39</f>
        <v>32</v>
      </c>
      <c r="B39" s="23" t="str">
        <f>'3_캐릭터정보'!B39</f>
        <v>N</v>
      </c>
      <c r="C39" s="23" t="str">
        <f>IF('3_캐릭터정보'!C39="","",'3_캐릭터정보'!C39)</f>
        <v/>
      </c>
      <c r="D39" s="23" t="str">
        <f>IF('3_캐릭터정보'!I39="","",'3_캐릭터정보'!I39)</f>
        <v/>
      </c>
      <c r="E39" s="23" t="str">
        <f>IF('3_캐릭터정보'!J39="","",'3_캐릭터정보'!J39)</f>
        <v/>
      </c>
      <c r="F39" s="24">
        <f>IF($B39&lt;&gt;"Y",0,IFERROR(SUMPRODUCT(('1_보스정보'!$H$8:$H$67="Y")*(('1_보스정보'!$J$7=$D39)*('1_보스정보'!$J$8:$J$67="Y")+('1_보스정보'!$K$7=$D39)*('1_보스정보'!$K$8:$K$67="Y")+('1_보스정보'!$L$7=$D39)*('1_보스정보'!$L$8:$L$67="Y")+('1_보스정보'!$M$7=$D39)*('1_보스정보'!$M$8:$M$67="Y")+('1_보스정보'!$N$7=$D39)*('1_보스정보'!$N$8:$N$67="Y")+('1_보스정보'!$O$7=$D39)*('1_보스정보'!$O$8:$O$67="Y")+('1_보스정보'!$P$7=$D39)*('1_보스정보'!$P$8:$P$67="Y")+('1_보스정보'!$Q$7=$D39)*('1_보스정보'!$Q$8:$Q$67="Y")+('1_보스정보'!$R$7=$D39)*('1_보스정보'!$R$8:$R$67="Y")+('1_보스정보'!$S$7=$D39)*('1_보스정보'!$S$8:$S$67="Y")+('1_보스정보'!$T$7=$D39)*('1_보스정보'!$T$8:$T$67="Y")+('1_보스정보'!$U$7=$D39)*('1_보스정보'!$U$8:$U$67="Y"))),0))</f>
        <v>0</v>
      </c>
      <c r="G39" s="24" t="str">
        <f>IF($B39&lt;&gt;"Y","",SUM($F$8:F39))</f>
        <v/>
      </c>
      <c r="H39" s="25">
        <f>IF($B39&lt;&gt;"Y",0,IFERROR(SUMPRODUCT(('1_보스정보'!$H$8:$H$67="Y")*(('1_보스정보'!$J$7=$D39)*('1_보스정보'!$J$8:$J$67="Y")+('1_보스정보'!$K$7=$D39)*('1_보스정보'!$K$8:$K$67="Y")+('1_보스정보'!$L$7=$D39)*('1_보스정보'!$L$8:$L$67="Y")+('1_보스정보'!$M$7=$D39)*('1_보스정보'!$M$8:$M$67="Y")+('1_보스정보'!$N$7=$D39)*('1_보스정보'!$N$8:$N$67="Y")+('1_보스정보'!$O$7=$D39)*('1_보스정보'!$O$8:$O$67="Y")+('1_보스정보'!$P$7=$D39)*('1_보스정보'!$P$8:$P$67="Y")+('1_보스정보'!$Q$7=$D39)*('1_보스정보'!$Q$8:$Q$67="Y")+('1_보스정보'!$R$7=$D39)*('1_보스정보'!$R$8:$R$67="Y")+('1_보스정보'!$S$7=$D39)*('1_보스정보'!$S$8:$S$67="Y")+('1_보스정보'!$T$7=$D39)*('1_보스정보'!$T$8:$T$67="Y")+('1_보스정보'!$U$7=$D39)*('1_보스정보'!$U$8:$U$67="Y"))*'1_보스정보'!$D$8:$D$67),0))</f>
        <v>0</v>
      </c>
      <c r="I39" s="24">
        <f>IF($B39&lt;&gt;"Y",0,IFERROR(SUMPRODUCT(('1_보스정보'!$H$8:$H$67="Y")*(('1_보스정보'!$J$7=$D39)*('1_보스정보'!$J$8:$J$67="Y")+('1_보스정보'!$K$7=$D39)*('1_보스정보'!$K$8:$K$67="Y")+('1_보스정보'!$L$7=$D39)*('1_보스정보'!$L$8:$L$67="Y")+('1_보스정보'!$M$7=$D39)*('1_보스정보'!$M$8:$M$67="Y")+('1_보스정보'!$N$7=$D39)*('1_보스정보'!$N$8:$N$67="Y")+('1_보스정보'!$O$7=$D39)*('1_보스정보'!$O$8:$O$67="Y")+('1_보스정보'!$P$7=$D39)*('1_보스정보'!$P$8:$P$67="Y")+('1_보스정보'!$Q$7=$D39)*('1_보스정보'!$Q$8:$Q$67="Y")+('1_보스정보'!$R$7=$D39)*('1_보스정보'!$R$8:$R$67="Y")+('1_보스정보'!$S$7=$D39)*('1_보스정보'!$S$8:$S$67="Y")+('1_보스정보'!$T$7=$D39)*('1_보스정보'!$T$8:$T$67="Y")+('1_보스정보'!$U$7=$D39)*('1_보스정보'!$U$8:$U$67="Y"))*'1_보스정보'!$E$8:$E$67),0))</f>
        <v>0</v>
      </c>
      <c r="J39" s="24">
        <f>IF($B39&lt;&gt;"Y",0,IFERROR(SUMPRODUCT(('1_보스정보'!$H$8:$H$67="Y")*(('1_보스정보'!$J$7=$D39)*('1_보스정보'!$J$8:$J$67="Y")+('1_보스정보'!$K$7=$D39)*('1_보스정보'!$K$8:$K$67="Y")+('1_보스정보'!$L$7=$D39)*('1_보스정보'!$L$8:$L$67="Y")+('1_보스정보'!$M$7=$D39)*('1_보스정보'!$M$8:$M$67="Y")+('1_보스정보'!$N$7=$D39)*('1_보스정보'!$N$8:$N$67="Y")+('1_보스정보'!$O$7=$D39)*('1_보스정보'!$O$8:$O$67="Y")+('1_보스정보'!$P$7=$D39)*('1_보스정보'!$P$8:$P$67="Y")+('1_보스정보'!$Q$7=$D39)*('1_보스정보'!$Q$8:$Q$67="Y")+('1_보스정보'!$R$7=$D39)*('1_보스정보'!$R$8:$R$67="Y")+('1_보스정보'!$S$7=$D39)*('1_보스정보'!$S$8:$S$67="Y")+('1_보스정보'!$T$7=$D39)*('1_보스정보'!$T$8:$T$67="Y")+('1_보스정보'!$U$7=$D39)*('1_보스정보'!$U$8:$U$67="Y"))*'1_보스정보'!$F$8:$F$67),0))</f>
        <v>0</v>
      </c>
      <c r="K39" s="24">
        <f>IF($B39&lt;&gt;"Y",0,IFERROR(SUMPRODUCT(('1_보스정보'!$H$8:$H$67="Y")*(('1_보스정보'!$J$7=$D39)*('1_보스정보'!$J$8:$J$67="Y")+('1_보스정보'!$K$7=$D39)*('1_보스정보'!$K$8:$K$67="Y")+('1_보스정보'!$L$7=$D39)*('1_보스정보'!$L$8:$L$67="Y")+('1_보스정보'!$M$7=$D39)*('1_보스정보'!$M$8:$M$67="Y")+('1_보스정보'!$N$7=$D39)*('1_보스정보'!$N$8:$N$67="Y")+('1_보스정보'!$O$7=$D39)*('1_보스정보'!$O$8:$O$67="Y")+('1_보스정보'!$P$7=$D39)*('1_보스정보'!$P$8:$P$67="Y")+('1_보스정보'!$Q$7=$D39)*('1_보스정보'!$Q$8:$Q$67="Y")+('1_보스정보'!$R$7=$D39)*('1_보스정보'!$R$8:$R$67="Y")+('1_보스정보'!$S$7=$D39)*('1_보스정보'!$S$8:$S$67="Y")+('1_보스정보'!$T$7=$D39)*('1_보스정보'!$T$8:$T$67="Y")+('1_보스정보'!$U$7=$D39)*('1_보스정보'!$U$8:$U$67="Y"))*'1_보스정보'!$G$8:$G$67),0))</f>
        <v>0</v>
      </c>
      <c r="L39" s="26">
        <f>IF('3_캐릭터정보'!L39="",0,'3_캐릭터정보'!L39)</f>
        <v>0</v>
      </c>
      <c r="M39" s="27">
        <f>IF($B39&lt;&gt;"Y",0,IFERROR(INDEX('2_도핑계산'!$J$4:$J$13,MATCH($E39,'2_도핑계산'!$G$4:$G$13,0)),0))</f>
        <v>0</v>
      </c>
      <c r="N39" s="27">
        <f t="shared" si="0"/>
        <v>0</v>
      </c>
      <c r="O39" s="23" t="str">
        <f>IF($B39&lt;&gt;"Y","",IF(F39&gt;'1_보스정보'!$B$3,"초과","OK"))</f>
        <v/>
      </c>
      <c r="P39" s="23" t="str">
        <f>IF($B39&lt;&gt;"Y","",IF(G39&gt;'1_보스정보'!$B$4,"초과","OK"))</f>
        <v/>
      </c>
      <c r="Q39" s="23" t="str">
        <f>IF('3_캐릭터정보'!O39="","",'3_캐릭터정보'!O39)</f>
        <v/>
      </c>
    </row>
    <row r="40" spans="1:17">
      <c r="A40" s="23">
        <f>'3_캐릭터정보'!A40</f>
        <v>33</v>
      </c>
      <c r="B40" s="23" t="str">
        <f>'3_캐릭터정보'!B40</f>
        <v>N</v>
      </c>
      <c r="C40" s="23" t="str">
        <f>IF('3_캐릭터정보'!C40="","",'3_캐릭터정보'!C40)</f>
        <v/>
      </c>
      <c r="D40" s="23" t="str">
        <f>IF('3_캐릭터정보'!I40="","",'3_캐릭터정보'!I40)</f>
        <v/>
      </c>
      <c r="E40" s="23" t="str">
        <f>IF('3_캐릭터정보'!J40="","",'3_캐릭터정보'!J40)</f>
        <v/>
      </c>
      <c r="F40" s="24">
        <f>IF($B40&lt;&gt;"Y",0,IFERROR(SUMPRODUCT(('1_보스정보'!$H$8:$H$67="Y")*(('1_보스정보'!$J$7=$D40)*('1_보스정보'!$J$8:$J$67="Y")+('1_보스정보'!$K$7=$D40)*('1_보스정보'!$K$8:$K$67="Y")+('1_보스정보'!$L$7=$D40)*('1_보스정보'!$L$8:$L$67="Y")+('1_보스정보'!$M$7=$D40)*('1_보스정보'!$M$8:$M$67="Y")+('1_보스정보'!$N$7=$D40)*('1_보스정보'!$N$8:$N$67="Y")+('1_보스정보'!$O$7=$D40)*('1_보스정보'!$O$8:$O$67="Y")+('1_보스정보'!$P$7=$D40)*('1_보스정보'!$P$8:$P$67="Y")+('1_보스정보'!$Q$7=$D40)*('1_보스정보'!$Q$8:$Q$67="Y")+('1_보스정보'!$R$7=$D40)*('1_보스정보'!$R$8:$R$67="Y")+('1_보스정보'!$S$7=$D40)*('1_보스정보'!$S$8:$S$67="Y")+('1_보스정보'!$T$7=$D40)*('1_보스정보'!$T$8:$T$67="Y")+('1_보스정보'!$U$7=$D40)*('1_보스정보'!$U$8:$U$67="Y"))),0))</f>
        <v>0</v>
      </c>
      <c r="G40" s="24" t="str">
        <f>IF($B40&lt;&gt;"Y","",SUM($F$8:F40))</f>
        <v/>
      </c>
      <c r="H40" s="25">
        <f>IF($B40&lt;&gt;"Y",0,IFERROR(SUMPRODUCT(('1_보스정보'!$H$8:$H$67="Y")*(('1_보스정보'!$J$7=$D40)*('1_보스정보'!$J$8:$J$67="Y")+('1_보스정보'!$K$7=$D40)*('1_보스정보'!$K$8:$K$67="Y")+('1_보스정보'!$L$7=$D40)*('1_보스정보'!$L$8:$L$67="Y")+('1_보스정보'!$M$7=$D40)*('1_보스정보'!$M$8:$M$67="Y")+('1_보스정보'!$N$7=$D40)*('1_보스정보'!$N$8:$N$67="Y")+('1_보스정보'!$O$7=$D40)*('1_보스정보'!$O$8:$O$67="Y")+('1_보스정보'!$P$7=$D40)*('1_보스정보'!$P$8:$P$67="Y")+('1_보스정보'!$Q$7=$D40)*('1_보스정보'!$Q$8:$Q$67="Y")+('1_보스정보'!$R$7=$D40)*('1_보스정보'!$R$8:$R$67="Y")+('1_보스정보'!$S$7=$D40)*('1_보스정보'!$S$8:$S$67="Y")+('1_보스정보'!$T$7=$D40)*('1_보스정보'!$T$8:$T$67="Y")+('1_보스정보'!$U$7=$D40)*('1_보스정보'!$U$8:$U$67="Y"))*'1_보스정보'!$D$8:$D$67),0))</f>
        <v>0</v>
      </c>
      <c r="I40" s="24">
        <f>IF($B40&lt;&gt;"Y",0,IFERROR(SUMPRODUCT(('1_보스정보'!$H$8:$H$67="Y")*(('1_보스정보'!$J$7=$D40)*('1_보스정보'!$J$8:$J$67="Y")+('1_보스정보'!$K$7=$D40)*('1_보스정보'!$K$8:$K$67="Y")+('1_보스정보'!$L$7=$D40)*('1_보스정보'!$L$8:$L$67="Y")+('1_보스정보'!$M$7=$D40)*('1_보스정보'!$M$8:$M$67="Y")+('1_보스정보'!$N$7=$D40)*('1_보스정보'!$N$8:$N$67="Y")+('1_보스정보'!$O$7=$D40)*('1_보스정보'!$O$8:$O$67="Y")+('1_보스정보'!$P$7=$D40)*('1_보스정보'!$P$8:$P$67="Y")+('1_보스정보'!$Q$7=$D40)*('1_보스정보'!$Q$8:$Q$67="Y")+('1_보스정보'!$R$7=$D40)*('1_보스정보'!$R$8:$R$67="Y")+('1_보스정보'!$S$7=$D40)*('1_보스정보'!$S$8:$S$67="Y")+('1_보스정보'!$T$7=$D40)*('1_보스정보'!$T$8:$T$67="Y")+('1_보스정보'!$U$7=$D40)*('1_보스정보'!$U$8:$U$67="Y"))*'1_보스정보'!$E$8:$E$67),0))</f>
        <v>0</v>
      </c>
      <c r="J40" s="24">
        <f>IF($B40&lt;&gt;"Y",0,IFERROR(SUMPRODUCT(('1_보스정보'!$H$8:$H$67="Y")*(('1_보스정보'!$J$7=$D40)*('1_보스정보'!$J$8:$J$67="Y")+('1_보스정보'!$K$7=$D40)*('1_보스정보'!$K$8:$K$67="Y")+('1_보스정보'!$L$7=$D40)*('1_보스정보'!$L$8:$L$67="Y")+('1_보스정보'!$M$7=$D40)*('1_보스정보'!$M$8:$M$67="Y")+('1_보스정보'!$N$7=$D40)*('1_보스정보'!$N$8:$N$67="Y")+('1_보스정보'!$O$7=$D40)*('1_보스정보'!$O$8:$O$67="Y")+('1_보스정보'!$P$7=$D40)*('1_보스정보'!$P$8:$P$67="Y")+('1_보스정보'!$Q$7=$D40)*('1_보스정보'!$Q$8:$Q$67="Y")+('1_보스정보'!$R$7=$D40)*('1_보스정보'!$R$8:$R$67="Y")+('1_보스정보'!$S$7=$D40)*('1_보스정보'!$S$8:$S$67="Y")+('1_보스정보'!$T$7=$D40)*('1_보스정보'!$T$8:$T$67="Y")+('1_보스정보'!$U$7=$D40)*('1_보스정보'!$U$8:$U$67="Y"))*'1_보스정보'!$F$8:$F$67),0))</f>
        <v>0</v>
      </c>
      <c r="K40" s="24">
        <f>IF($B40&lt;&gt;"Y",0,IFERROR(SUMPRODUCT(('1_보스정보'!$H$8:$H$67="Y")*(('1_보스정보'!$J$7=$D40)*('1_보스정보'!$J$8:$J$67="Y")+('1_보스정보'!$K$7=$D40)*('1_보스정보'!$K$8:$K$67="Y")+('1_보스정보'!$L$7=$D40)*('1_보스정보'!$L$8:$L$67="Y")+('1_보스정보'!$M$7=$D40)*('1_보스정보'!$M$8:$M$67="Y")+('1_보스정보'!$N$7=$D40)*('1_보스정보'!$N$8:$N$67="Y")+('1_보스정보'!$O$7=$D40)*('1_보스정보'!$O$8:$O$67="Y")+('1_보스정보'!$P$7=$D40)*('1_보스정보'!$P$8:$P$67="Y")+('1_보스정보'!$Q$7=$D40)*('1_보스정보'!$Q$8:$Q$67="Y")+('1_보스정보'!$R$7=$D40)*('1_보스정보'!$R$8:$R$67="Y")+('1_보스정보'!$S$7=$D40)*('1_보스정보'!$S$8:$S$67="Y")+('1_보스정보'!$T$7=$D40)*('1_보스정보'!$T$8:$T$67="Y")+('1_보스정보'!$U$7=$D40)*('1_보스정보'!$U$8:$U$67="Y"))*'1_보스정보'!$G$8:$G$67),0))</f>
        <v>0</v>
      </c>
      <c r="L40" s="26">
        <f>IF('3_캐릭터정보'!L40="",0,'3_캐릭터정보'!L40)</f>
        <v>0</v>
      </c>
      <c r="M40" s="27">
        <f>IF($B40&lt;&gt;"Y",0,IFERROR(INDEX('2_도핑계산'!$J$4:$J$13,MATCH($E40,'2_도핑계산'!$G$4:$G$13,0)),0))</f>
        <v>0</v>
      </c>
      <c r="N40" s="27">
        <f t="shared" ref="N40:N57" si="1">IF($B40&lt;&gt;"Y",0,H40-M40)</f>
        <v>0</v>
      </c>
      <c r="O40" s="23" t="str">
        <f>IF($B40&lt;&gt;"Y","",IF(F40&gt;'1_보스정보'!$B$3,"초과","OK"))</f>
        <v/>
      </c>
      <c r="P40" s="23" t="str">
        <f>IF($B40&lt;&gt;"Y","",IF(G40&gt;'1_보스정보'!$B$4,"초과","OK"))</f>
        <v/>
      </c>
      <c r="Q40" s="23" t="str">
        <f>IF('3_캐릭터정보'!O40="","",'3_캐릭터정보'!O40)</f>
        <v/>
      </c>
    </row>
    <row r="41" spans="1:17">
      <c r="A41" s="23">
        <f>'3_캐릭터정보'!A41</f>
        <v>34</v>
      </c>
      <c r="B41" s="23" t="str">
        <f>'3_캐릭터정보'!B41</f>
        <v>N</v>
      </c>
      <c r="C41" s="23" t="str">
        <f>IF('3_캐릭터정보'!C41="","",'3_캐릭터정보'!C41)</f>
        <v/>
      </c>
      <c r="D41" s="23" t="str">
        <f>IF('3_캐릭터정보'!I41="","",'3_캐릭터정보'!I41)</f>
        <v/>
      </c>
      <c r="E41" s="23" t="str">
        <f>IF('3_캐릭터정보'!J41="","",'3_캐릭터정보'!J41)</f>
        <v/>
      </c>
      <c r="F41" s="24">
        <f>IF($B41&lt;&gt;"Y",0,IFERROR(SUMPRODUCT(('1_보스정보'!$H$8:$H$67="Y")*(('1_보스정보'!$J$7=$D41)*('1_보스정보'!$J$8:$J$67="Y")+('1_보스정보'!$K$7=$D41)*('1_보스정보'!$K$8:$K$67="Y")+('1_보스정보'!$L$7=$D41)*('1_보스정보'!$L$8:$L$67="Y")+('1_보스정보'!$M$7=$D41)*('1_보스정보'!$M$8:$M$67="Y")+('1_보스정보'!$N$7=$D41)*('1_보스정보'!$N$8:$N$67="Y")+('1_보스정보'!$O$7=$D41)*('1_보스정보'!$O$8:$O$67="Y")+('1_보스정보'!$P$7=$D41)*('1_보스정보'!$P$8:$P$67="Y")+('1_보스정보'!$Q$7=$D41)*('1_보스정보'!$Q$8:$Q$67="Y")+('1_보스정보'!$R$7=$D41)*('1_보스정보'!$R$8:$R$67="Y")+('1_보스정보'!$S$7=$D41)*('1_보스정보'!$S$8:$S$67="Y")+('1_보스정보'!$T$7=$D41)*('1_보스정보'!$T$8:$T$67="Y")+('1_보스정보'!$U$7=$D41)*('1_보스정보'!$U$8:$U$67="Y"))),0))</f>
        <v>0</v>
      </c>
      <c r="G41" s="24" t="str">
        <f>IF($B41&lt;&gt;"Y","",SUM($F$8:F41))</f>
        <v/>
      </c>
      <c r="H41" s="25">
        <f>IF($B41&lt;&gt;"Y",0,IFERROR(SUMPRODUCT(('1_보스정보'!$H$8:$H$67="Y")*(('1_보스정보'!$J$7=$D41)*('1_보스정보'!$J$8:$J$67="Y")+('1_보스정보'!$K$7=$D41)*('1_보스정보'!$K$8:$K$67="Y")+('1_보스정보'!$L$7=$D41)*('1_보스정보'!$L$8:$L$67="Y")+('1_보스정보'!$M$7=$D41)*('1_보스정보'!$M$8:$M$67="Y")+('1_보스정보'!$N$7=$D41)*('1_보스정보'!$N$8:$N$67="Y")+('1_보스정보'!$O$7=$D41)*('1_보스정보'!$O$8:$O$67="Y")+('1_보스정보'!$P$7=$D41)*('1_보스정보'!$P$8:$P$67="Y")+('1_보스정보'!$Q$7=$D41)*('1_보스정보'!$Q$8:$Q$67="Y")+('1_보스정보'!$R$7=$D41)*('1_보스정보'!$R$8:$R$67="Y")+('1_보스정보'!$S$7=$D41)*('1_보스정보'!$S$8:$S$67="Y")+('1_보스정보'!$T$7=$D41)*('1_보스정보'!$T$8:$T$67="Y")+('1_보스정보'!$U$7=$D41)*('1_보스정보'!$U$8:$U$67="Y"))*'1_보스정보'!$D$8:$D$67),0))</f>
        <v>0</v>
      </c>
      <c r="I41" s="24">
        <f>IF($B41&lt;&gt;"Y",0,IFERROR(SUMPRODUCT(('1_보스정보'!$H$8:$H$67="Y")*(('1_보스정보'!$J$7=$D41)*('1_보스정보'!$J$8:$J$67="Y")+('1_보스정보'!$K$7=$D41)*('1_보스정보'!$K$8:$K$67="Y")+('1_보스정보'!$L$7=$D41)*('1_보스정보'!$L$8:$L$67="Y")+('1_보스정보'!$M$7=$D41)*('1_보스정보'!$M$8:$M$67="Y")+('1_보스정보'!$N$7=$D41)*('1_보스정보'!$N$8:$N$67="Y")+('1_보스정보'!$O$7=$D41)*('1_보스정보'!$O$8:$O$67="Y")+('1_보스정보'!$P$7=$D41)*('1_보스정보'!$P$8:$P$67="Y")+('1_보스정보'!$Q$7=$D41)*('1_보스정보'!$Q$8:$Q$67="Y")+('1_보스정보'!$R$7=$D41)*('1_보스정보'!$R$8:$R$67="Y")+('1_보스정보'!$S$7=$D41)*('1_보스정보'!$S$8:$S$67="Y")+('1_보스정보'!$T$7=$D41)*('1_보스정보'!$T$8:$T$67="Y")+('1_보스정보'!$U$7=$D41)*('1_보스정보'!$U$8:$U$67="Y"))*'1_보스정보'!$E$8:$E$67),0))</f>
        <v>0</v>
      </c>
      <c r="J41" s="24">
        <f>IF($B41&lt;&gt;"Y",0,IFERROR(SUMPRODUCT(('1_보스정보'!$H$8:$H$67="Y")*(('1_보스정보'!$J$7=$D41)*('1_보스정보'!$J$8:$J$67="Y")+('1_보스정보'!$K$7=$D41)*('1_보스정보'!$K$8:$K$67="Y")+('1_보스정보'!$L$7=$D41)*('1_보스정보'!$L$8:$L$67="Y")+('1_보스정보'!$M$7=$D41)*('1_보스정보'!$M$8:$M$67="Y")+('1_보스정보'!$N$7=$D41)*('1_보스정보'!$N$8:$N$67="Y")+('1_보스정보'!$O$7=$D41)*('1_보스정보'!$O$8:$O$67="Y")+('1_보스정보'!$P$7=$D41)*('1_보스정보'!$P$8:$P$67="Y")+('1_보스정보'!$Q$7=$D41)*('1_보스정보'!$Q$8:$Q$67="Y")+('1_보스정보'!$R$7=$D41)*('1_보스정보'!$R$8:$R$67="Y")+('1_보스정보'!$S$7=$D41)*('1_보스정보'!$S$8:$S$67="Y")+('1_보스정보'!$T$7=$D41)*('1_보스정보'!$T$8:$T$67="Y")+('1_보스정보'!$U$7=$D41)*('1_보스정보'!$U$8:$U$67="Y"))*'1_보스정보'!$F$8:$F$67),0))</f>
        <v>0</v>
      </c>
      <c r="K41" s="24">
        <f>IF($B41&lt;&gt;"Y",0,IFERROR(SUMPRODUCT(('1_보스정보'!$H$8:$H$67="Y")*(('1_보스정보'!$J$7=$D41)*('1_보스정보'!$J$8:$J$67="Y")+('1_보스정보'!$K$7=$D41)*('1_보스정보'!$K$8:$K$67="Y")+('1_보스정보'!$L$7=$D41)*('1_보스정보'!$L$8:$L$67="Y")+('1_보스정보'!$M$7=$D41)*('1_보스정보'!$M$8:$M$67="Y")+('1_보스정보'!$N$7=$D41)*('1_보스정보'!$N$8:$N$67="Y")+('1_보스정보'!$O$7=$D41)*('1_보스정보'!$O$8:$O$67="Y")+('1_보스정보'!$P$7=$D41)*('1_보스정보'!$P$8:$P$67="Y")+('1_보스정보'!$Q$7=$D41)*('1_보스정보'!$Q$8:$Q$67="Y")+('1_보스정보'!$R$7=$D41)*('1_보스정보'!$R$8:$R$67="Y")+('1_보스정보'!$S$7=$D41)*('1_보스정보'!$S$8:$S$67="Y")+('1_보스정보'!$T$7=$D41)*('1_보스정보'!$T$8:$T$67="Y")+('1_보스정보'!$U$7=$D41)*('1_보스정보'!$U$8:$U$67="Y"))*'1_보스정보'!$G$8:$G$67),0))</f>
        <v>0</v>
      </c>
      <c r="L41" s="26">
        <f>IF('3_캐릭터정보'!L41="",0,'3_캐릭터정보'!L41)</f>
        <v>0</v>
      </c>
      <c r="M41" s="27">
        <f>IF($B41&lt;&gt;"Y",0,IFERROR(INDEX('2_도핑계산'!$J$4:$J$13,MATCH($E41,'2_도핑계산'!$G$4:$G$13,0)),0))</f>
        <v>0</v>
      </c>
      <c r="N41" s="27">
        <f t="shared" si="1"/>
        <v>0</v>
      </c>
      <c r="O41" s="23" t="str">
        <f>IF($B41&lt;&gt;"Y","",IF(F41&gt;'1_보스정보'!$B$3,"초과","OK"))</f>
        <v/>
      </c>
      <c r="P41" s="23" t="str">
        <f>IF($B41&lt;&gt;"Y","",IF(G41&gt;'1_보스정보'!$B$4,"초과","OK"))</f>
        <v/>
      </c>
      <c r="Q41" s="23" t="str">
        <f>IF('3_캐릭터정보'!O41="","",'3_캐릭터정보'!O41)</f>
        <v/>
      </c>
    </row>
    <row r="42" spans="1:17">
      <c r="A42" s="23">
        <f>'3_캐릭터정보'!A42</f>
        <v>35</v>
      </c>
      <c r="B42" s="23" t="str">
        <f>'3_캐릭터정보'!B42</f>
        <v>N</v>
      </c>
      <c r="C42" s="23" t="str">
        <f>IF('3_캐릭터정보'!C42="","",'3_캐릭터정보'!C42)</f>
        <v/>
      </c>
      <c r="D42" s="23" t="str">
        <f>IF('3_캐릭터정보'!I42="","",'3_캐릭터정보'!I42)</f>
        <v/>
      </c>
      <c r="E42" s="23" t="str">
        <f>IF('3_캐릭터정보'!J42="","",'3_캐릭터정보'!J42)</f>
        <v/>
      </c>
      <c r="F42" s="24">
        <f>IF($B42&lt;&gt;"Y",0,IFERROR(SUMPRODUCT(('1_보스정보'!$H$8:$H$67="Y")*(('1_보스정보'!$J$7=$D42)*('1_보스정보'!$J$8:$J$67="Y")+('1_보스정보'!$K$7=$D42)*('1_보스정보'!$K$8:$K$67="Y")+('1_보스정보'!$L$7=$D42)*('1_보스정보'!$L$8:$L$67="Y")+('1_보스정보'!$M$7=$D42)*('1_보스정보'!$M$8:$M$67="Y")+('1_보스정보'!$N$7=$D42)*('1_보스정보'!$N$8:$N$67="Y")+('1_보스정보'!$O$7=$D42)*('1_보스정보'!$O$8:$O$67="Y")+('1_보스정보'!$P$7=$D42)*('1_보스정보'!$P$8:$P$67="Y")+('1_보스정보'!$Q$7=$D42)*('1_보스정보'!$Q$8:$Q$67="Y")+('1_보스정보'!$R$7=$D42)*('1_보스정보'!$R$8:$R$67="Y")+('1_보스정보'!$S$7=$D42)*('1_보스정보'!$S$8:$S$67="Y")+('1_보스정보'!$T$7=$D42)*('1_보스정보'!$T$8:$T$67="Y")+('1_보스정보'!$U$7=$D42)*('1_보스정보'!$U$8:$U$67="Y"))),0))</f>
        <v>0</v>
      </c>
      <c r="G42" s="24" t="str">
        <f>IF($B42&lt;&gt;"Y","",SUM($F$8:F42))</f>
        <v/>
      </c>
      <c r="H42" s="25">
        <f>IF($B42&lt;&gt;"Y",0,IFERROR(SUMPRODUCT(('1_보스정보'!$H$8:$H$67="Y")*(('1_보스정보'!$J$7=$D42)*('1_보스정보'!$J$8:$J$67="Y")+('1_보스정보'!$K$7=$D42)*('1_보스정보'!$K$8:$K$67="Y")+('1_보스정보'!$L$7=$D42)*('1_보스정보'!$L$8:$L$67="Y")+('1_보스정보'!$M$7=$D42)*('1_보스정보'!$M$8:$M$67="Y")+('1_보스정보'!$N$7=$D42)*('1_보스정보'!$N$8:$N$67="Y")+('1_보스정보'!$O$7=$D42)*('1_보스정보'!$O$8:$O$67="Y")+('1_보스정보'!$P$7=$D42)*('1_보스정보'!$P$8:$P$67="Y")+('1_보스정보'!$Q$7=$D42)*('1_보스정보'!$Q$8:$Q$67="Y")+('1_보스정보'!$R$7=$D42)*('1_보스정보'!$R$8:$R$67="Y")+('1_보스정보'!$S$7=$D42)*('1_보스정보'!$S$8:$S$67="Y")+('1_보스정보'!$T$7=$D42)*('1_보스정보'!$T$8:$T$67="Y")+('1_보스정보'!$U$7=$D42)*('1_보스정보'!$U$8:$U$67="Y"))*'1_보스정보'!$D$8:$D$67),0))</f>
        <v>0</v>
      </c>
      <c r="I42" s="24">
        <f>IF($B42&lt;&gt;"Y",0,IFERROR(SUMPRODUCT(('1_보스정보'!$H$8:$H$67="Y")*(('1_보스정보'!$J$7=$D42)*('1_보스정보'!$J$8:$J$67="Y")+('1_보스정보'!$K$7=$D42)*('1_보스정보'!$K$8:$K$67="Y")+('1_보스정보'!$L$7=$D42)*('1_보스정보'!$L$8:$L$67="Y")+('1_보스정보'!$M$7=$D42)*('1_보스정보'!$M$8:$M$67="Y")+('1_보스정보'!$N$7=$D42)*('1_보스정보'!$N$8:$N$67="Y")+('1_보스정보'!$O$7=$D42)*('1_보스정보'!$O$8:$O$67="Y")+('1_보스정보'!$P$7=$D42)*('1_보스정보'!$P$8:$P$67="Y")+('1_보스정보'!$Q$7=$D42)*('1_보스정보'!$Q$8:$Q$67="Y")+('1_보스정보'!$R$7=$D42)*('1_보스정보'!$R$8:$R$67="Y")+('1_보스정보'!$S$7=$D42)*('1_보스정보'!$S$8:$S$67="Y")+('1_보스정보'!$T$7=$D42)*('1_보스정보'!$T$8:$T$67="Y")+('1_보스정보'!$U$7=$D42)*('1_보스정보'!$U$8:$U$67="Y"))*'1_보스정보'!$E$8:$E$67),0))</f>
        <v>0</v>
      </c>
      <c r="J42" s="24">
        <f>IF($B42&lt;&gt;"Y",0,IFERROR(SUMPRODUCT(('1_보스정보'!$H$8:$H$67="Y")*(('1_보스정보'!$J$7=$D42)*('1_보스정보'!$J$8:$J$67="Y")+('1_보스정보'!$K$7=$D42)*('1_보스정보'!$K$8:$K$67="Y")+('1_보스정보'!$L$7=$D42)*('1_보스정보'!$L$8:$L$67="Y")+('1_보스정보'!$M$7=$D42)*('1_보스정보'!$M$8:$M$67="Y")+('1_보스정보'!$N$7=$D42)*('1_보스정보'!$N$8:$N$67="Y")+('1_보스정보'!$O$7=$D42)*('1_보스정보'!$O$8:$O$67="Y")+('1_보스정보'!$P$7=$D42)*('1_보스정보'!$P$8:$P$67="Y")+('1_보스정보'!$Q$7=$D42)*('1_보스정보'!$Q$8:$Q$67="Y")+('1_보스정보'!$R$7=$D42)*('1_보스정보'!$R$8:$R$67="Y")+('1_보스정보'!$S$7=$D42)*('1_보스정보'!$S$8:$S$67="Y")+('1_보스정보'!$T$7=$D42)*('1_보스정보'!$T$8:$T$67="Y")+('1_보스정보'!$U$7=$D42)*('1_보스정보'!$U$8:$U$67="Y"))*'1_보스정보'!$F$8:$F$67),0))</f>
        <v>0</v>
      </c>
      <c r="K42" s="24">
        <f>IF($B42&lt;&gt;"Y",0,IFERROR(SUMPRODUCT(('1_보스정보'!$H$8:$H$67="Y")*(('1_보스정보'!$J$7=$D42)*('1_보스정보'!$J$8:$J$67="Y")+('1_보스정보'!$K$7=$D42)*('1_보스정보'!$K$8:$K$67="Y")+('1_보스정보'!$L$7=$D42)*('1_보스정보'!$L$8:$L$67="Y")+('1_보스정보'!$M$7=$D42)*('1_보스정보'!$M$8:$M$67="Y")+('1_보스정보'!$N$7=$D42)*('1_보스정보'!$N$8:$N$67="Y")+('1_보스정보'!$O$7=$D42)*('1_보스정보'!$O$8:$O$67="Y")+('1_보스정보'!$P$7=$D42)*('1_보스정보'!$P$8:$P$67="Y")+('1_보스정보'!$Q$7=$D42)*('1_보스정보'!$Q$8:$Q$67="Y")+('1_보스정보'!$R$7=$D42)*('1_보스정보'!$R$8:$R$67="Y")+('1_보스정보'!$S$7=$D42)*('1_보스정보'!$S$8:$S$67="Y")+('1_보스정보'!$T$7=$D42)*('1_보스정보'!$T$8:$T$67="Y")+('1_보스정보'!$U$7=$D42)*('1_보스정보'!$U$8:$U$67="Y"))*'1_보스정보'!$G$8:$G$67),0))</f>
        <v>0</v>
      </c>
      <c r="L42" s="26">
        <f>IF('3_캐릭터정보'!L42="",0,'3_캐릭터정보'!L42)</f>
        <v>0</v>
      </c>
      <c r="M42" s="27">
        <f>IF($B42&lt;&gt;"Y",0,IFERROR(INDEX('2_도핑계산'!$J$4:$J$13,MATCH($E42,'2_도핑계산'!$G$4:$G$13,0)),0))</f>
        <v>0</v>
      </c>
      <c r="N42" s="27">
        <f t="shared" si="1"/>
        <v>0</v>
      </c>
      <c r="O42" s="23" t="str">
        <f>IF($B42&lt;&gt;"Y","",IF(F42&gt;'1_보스정보'!$B$3,"초과","OK"))</f>
        <v/>
      </c>
      <c r="P42" s="23" t="str">
        <f>IF($B42&lt;&gt;"Y","",IF(G42&gt;'1_보스정보'!$B$4,"초과","OK"))</f>
        <v/>
      </c>
      <c r="Q42" s="23" t="str">
        <f>IF('3_캐릭터정보'!O42="","",'3_캐릭터정보'!O42)</f>
        <v/>
      </c>
    </row>
    <row r="43" spans="1:17">
      <c r="A43" s="23">
        <f>'3_캐릭터정보'!A43</f>
        <v>36</v>
      </c>
      <c r="B43" s="23" t="str">
        <f>'3_캐릭터정보'!B43</f>
        <v>N</v>
      </c>
      <c r="C43" s="23" t="str">
        <f>IF('3_캐릭터정보'!C43="","",'3_캐릭터정보'!C43)</f>
        <v/>
      </c>
      <c r="D43" s="23" t="str">
        <f>IF('3_캐릭터정보'!I43="","",'3_캐릭터정보'!I43)</f>
        <v/>
      </c>
      <c r="E43" s="23" t="str">
        <f>IF('3_캐릭터정보'!J43="","",'3_캐릭터정보'!J43)</f>
        <v/>
      </c>
      <c r="F43" s="24">
        <f>IF($B43&lt;&gt;"Y",0,IFERROR(SUMPRODUCT(('1_보스정보'!$H$8:$H$67="Y")*(('1_보스정보'!$J$7=$D43)*('1_보스정보'!$J$8:$J$67="Y")+('1_보스정보'!$K$7=$D43)*('1_보스정보'!$K$8:$K$67="Y")+('1_보스정보'!$L$7=$D43)*('1_보스정보'!$L$8:$L$67="Y")+('1_보스정보'!$M$7=$D43)*('1_보스정보'!$M$8:$M$67="Y")+('1_보스정보'!$N$7=$D43)*('1_보스정보'!$N$8:$N$67="Y")+('1_보스정보'!$O$7=$D43)*('1_보스정보'!$O$8:$O$67="Y")+('1_보스정보'!$P$7=$D43)*('1_보스정보'!$P$8:$P$67="Y")+('1_보스정보'!$Q$7=$D43)*('1_보스정보'!$Q$8:$Q$67="Y")+('1_보스정보'!$R$7=$D43)*('1_보스정보'!$R$8:$R$67="Y")+('1_보스정보'!$S$7=$D43)*('1_보스정보'!$S$8:$S$67="Y")+('1_보스정보'!$T$7=$D43)*('1_보스정보'!$T$8:$T$67="Y")+('1_보스정보'!$U$7=$D43)*('1_보스정보'!$U$8:$U$67="Y"))),0))</f>
        <v>0</v>
      </c>
      <c r="G43" s="24" t="str">
        <f>IF($B43&lt;&gt;"Y","",SUM($F$8:F43))</f>
        <v/>
      </c>
      <c r="H43" s="25">
        <f>IF($B43&lt;&gt;"Y",0,IFERROR(SUMPRODUCT(('1_보스정보'!$H$8:$H$67="Y")*(('1_보스정보'!$J$7=$D43)*('1_보스정보'!$J$8:$J$67="Y")+('1_보스정보'!$K$7=$D43)*('1_보스정보'!$K$8:$K$67="Y")+('1_보스정보'!$L$7=$D43)*('1_보스정보'!$L$8:$L$67="Y")+('1_보스정보'!$M$7=$D43)*('1_보스정보'!$M$8:$M$67="Y")+('1_보스정보'!$N$7=$D43)*('1_보스정보'!$N$8:$N$67="Y")+('1_보스정보'!$O$7=$D43)*('1_보스정보'!$O$8:$O$67="Y")+('1_보스정보'!$P$7=$D43)*('1_보스정보'!$P$8:$P$67="Y")+('1_보스정보'!$Q$7=$D43)*('1_보스정보'!$Q$8:$Q$67="Y")+('1_보스정보'!$R$7=$D43)*('1_보스정보'!$R$8:$R$67="Y")+('1_보스정보'!$S$7=$D43)*('1_보스정보'!$S$8:$S$67="Y")+('1_보스정보'!$T$7=$D43)*('1_보스정보'!$T$8:$T$67="Y")+('1_보스정보'!$U$7=$D43)*('1_보스정보'!$U$8:$U$67="Y"))*'1_보스정보'!$D$8:$D$67),0))</f>
        <v>0</v>
      </c>
      <c r="I43" s="24">
        <f>IF($B43&lt;&gt;"Y",0,IFERROR(SUMPRODUCT(('1_보스정보'!$H$8:$H$67="Y")*(('1_보스정보'!$J$7=$D43)*('1_보스정보'!$J$8:$J$67="Y")+('1_보스정보'!$K$7=$D43)*('1_보스정보'!$K$8:$K$67="Y")+('1_보스정보'!$L$7=$D43)*('1_보스정보'!$L$8:$L$67="Y")+('1_보스정보'!$M$7=$D43)*('1_보스정보'!$M$8:$M$67="Y")+('1_보스정보'!$N$7=$D43)*('1_보스정보'!$N$8:$N$67="Y")+('1_보스정보'!$O$7=$D43)*('1_보스정보'!$O$8:$O$67="Y")+('1_보스정보'!$P$7=$D43)*('1_보스정보'!$P$8:$P$67="Y")+('1_보스정보'!$Q$7=$D43)*('1_보스정보'!$Q$8:$Q$67="Y")+('1_보스정보'!$R$7=$D43)*('1_보스정보'!$R$8:$R$67="Y")+('1_보스정보'!$S$7=$D43)*('1_보스정보'!$S$8:$S$67="Y")+('1_보스정보'!$T$7=$D43)*('1_보스정보'!$T$8:$T$67="Y")+('1_보스정보'!$U$7=$D43)*('1_보스정보'!$U$8:$U$67="Y"))*'1_보스정보'!$E$8:$E$67),0))</f>
        <v>0</v>
      </c>
      <c r="J43" s="24">
        <f>IF($B43&lt;&gt;"Y",0,IFERROR(SUMPRODUCT(('1_보스정보'!$H$8:$H$67="Y")*(('1_보스정보'!$J$7=$D43)*('1_보스정보'!$J$8:$J$67="Y")+('1_보스정보'!$K$7=$D43)*('1_보스정보'!$K$8:$K$67="Y")+('1_보스정보'!$L$7=$D43)*('1_보스정보'!$L$8:$L$67="Y")+('1_보스정보'!$M$7=$D43)*('1_보스정보'!$M$8:$M$67="Y")+('1_보스정보'!$N$7=$D43)*('1_보스정보'!$N$8:$N$67="Y")+('1_보스정보'!$O$7=$D43)*('1_보스정보'!$O$8:$O$67="Y")+('1_보스정보'!$P$7=$D43)*('1_보스정보'!$P$8:$P$67="Y")+('1_보스정보'!$Q$7=$D43)*('1_보스정보'!$Q$8:$Q$67="Y")+('1_보스정보'!$R$7=$D43)*('1_보스정보'!$R$8:$R$67="Y")+('1_보스정보'!$S$7=$D43)*('1_보스정보'!$S$8:$S$67="Y")+('1_보스정보'!$T$7=$D43)*('1_보스정보'!$T$8:$T$67="Y")+('1_보스정보'!$U$7=$D43)*('1_보스정보'!$U$8:$U$67="Y"))*'1_보스정보'!$F$8:$F$67),0))</f>
        <v>0</v>
      </c>
      <c r="K43" s="24">
        <f>IF($B43&lt;&gt;"Y",0,IFERROR(SUMPRODUCT(('1_보스정보'!$H$8:$H$67="Y")*(('1_보스정보'!$J$7=$D43)*('1_보스정보'!$J$8:$J$67="Y")+('1_보스정보'!$K$7=$D43)*('1_보스정보'!$K$8:$K$67="Y")+('1_보스정보'!$L$7=$D43)*('1_보스정보'!$L$8:$L$67="Y")+('1_보스정보'!$M$7=$D43)*('1_보스정보'!$M$8:$M$67="Y")+('1_보스정보'!$N$7=$D43)*('1_보스정보'!$N$8:$N$67="Y")+('1_보스정보'!$O$7=$D43)*('1_보스정보'!$O$8:$O$67="Y")+('1_보스정보'!$P$7=$D43)*('1_보스정보'!$P$8:$P$67="Y")+('1_보스정보'!$Q$7=$D43)*('1_보스정보'!$Q$8:$Q$67="Y")+('1_보스정보'!$R$7=$D43)*('1_보스정보'!$R$8:$R$67="Y")+('1_보스정보'!$S$7=$D43)*('1_보스정보'!$S$8:$S$67="Y")+('1_보스정보'!$T$7=$D43)*('1_보스정보'!$T$8:$T$67="Y")+('1_보스정보'!$U$7=$D43)*('1_보스정보'!$U$8:$U$67="Y"))*'1_보스정보'!$G$8:$G$67),0))</f>
        <v>0</v>
      </c>
      <c r="L43" s="26">
        <f>IF('3_캐릭터정보'!L43="",0,'3_캐릭터정보'!L43)</f>
        <v>0</v>
      </c>
      <c r="M43" s="27">
        <f>IF($B43&lt;&gt;"Y",0,IFERROR(INDEX('2_도핑계산'!$J$4:$J$13,MATCH($E43,'2_도핑계산'!$G$4:$G$13,0)),0))</f>
        <v>0</v>
      </c>
      <c r="N43" s="27">
        <f t="shared" si="1"/>
        <v>0</v>
      </c>
      <c r="O43" s="23" t="str">
        <f>IF($B43&lt;&gt;"Y","",IF(F43&gt;'1_보스정보'!$B$3,"초과","OK"))</f>
        <v/>
      </c>
      <c r="P43" s="23" t="str">
        <f>IF($B43&lt;&gt;"Y","",IF(G43&gt;'1_보스정보'!$B$4,"초과","OK"))</f>
        <v/>
      </c>
      <c r="Q43" s="23" t="str">
        <f>IF('3_캐릭터정보'!O43="","",'3_캐릭터정보'!O43)</f>
        <v/>
      </c>
    </row>
    <row r="44" spans="1:17">
      <c r="A44" s="23">
        <f>'3_캐릭터정보'!A44</f>
        <v>37</v>
      </c>
      <c r="B44" s="23" t="str">
        <f>'3_캐릭터정보'!B44</f>
        <v>N</v>
      </c>
      <c r="C44" s="23" t="str">
        <f>IF('3_캐릭터정보'!C44="","",'3_캐릭터정보'!C44)</f>
        <v/>
      </c>
      <c r="D44" s="23" t="str">
        <f>IF('3_캐릭터정보'!I44="","",'3_캐릭터정보'!I44)</f>
        <v/>
      </c>
      <c r="E44" s="23" t="str">
        <f>IF('3_캐릭터정보'!J44="","",'3_캐릭터정보'!J44)</f>
        <v/>
      </c>
      <c r="F44" s="24">
        <f>IF($B44&lt;&gt;"Y",0,IFERROR(SUMPRODUCT(('1_보스정보'!$H$8:$H$67="Y")*(('1_보스정보'!$J$7=$D44)*('1_보스정보'!$J$8:$J$67="Y")+('1_보스정보'!$K$7=$D44)*('1_보스정보'!$K$8:$K$67="Y")+('1_보스정보'!$L$7=$D44)*('1_보스정보'!$L$8:$L$67="Y")+('1_보스정보'!$M$7=$D44)*('1_보스정보'!$M$8:$M$67="Y")+('1_보스정보'!$N$7=$D44)*('1_보스정보'!$N$8:$N$67="Y")+('1_보스정보'!$O$7=$D44)*('1_보스정보'!$O$8:$O$67="Y")+('1_보스정보'!$P$7=$D44)*('1_보스정보'!$P$8:$P$67="Y")+('1_보스정보'!$Q$7=$D44)*('1_보스정보'!$Q$8:$Q$67="Y")+('1_보스정보'!$R$7=$D44)*('1_보스정보'!$R$8:$R$67="Y")+('1_보스정보'!$S$7=$D44)*('1_보스정보'!$S$8:$S$67="Y")+('1_보스정보'!$T$7=$D44)*('1_보스정보'!$T$8:$T$67="Y")+('1_보스정보'!$U$7=$D44)*('1_보스정보'!$U$8:$U$67="Y"))),0))</f>
        <v>0</v>
      </c>
      <c r="G44" s="24" t="str">
        <f>IF($B44&lt;&gt;"Y","",SUM($F$8:F44))</f>
        <v/>
      </c>
      <c r="H44" s="25">
        <f>IF($B44&lt;&gt;"Y",0,IFERROR(SUMPRODUCT(('1_보스정보'!$H$8:$H$67="Y")*(('1_보스정보'!$J$7=$D44)*('1_보스정보'!$J$8:$J$67="Y")+('1_보스정보'!$K$7=$D44)*('1_보스정보'!$K$8:$K$67="Y")+('1_보스정보'!$L$7=$D44)*('1_보스정보'!$L$8:$L$67="Y")+('1_보스정보'!$M$7=$D44)*('1_보스정보'!$M$8:$M$67="Y")+('1_보스정보'!$N$7=$D44)*('1_보스정보'!$N$8:$N$67="Y")+('1_보스정보'!$O$7=$D44)*('1_보스정보'!$O$8:$O$67="Y")+('1_보스정보'!$P$7=$D44)*('1_보스정보'!$P$8:$P$67="Y")+('1_보스정보'!$Q$7=$D44)*('1_보스정보'!$Q$8:$Q$67="Y")+('1_보스정보'!$R$7=$D44)*('1_보스정보'!$R$8:$R$67="Y")+('1_보스정보'!$S$7=$D44)*('1_보스정보'!$S$8:$S$67="Y")+('1_보스정보'!$T$7=$D44)*('1_보스정보'!$T$8:$T$67="Y")+('1_보스정보'!$U$7=$D44)*('1_보스정보'!$U$8:$U$67="Y"))*'1_보스정보'!$D$8:$D$67),0))</f>
        <v>0</v>
      </c>
      <c r="I44" s="24">
        <f>IF($B44&lt;&gt;"Y",0,IFERROR(SUMPRODUCT(('1_보스정보'!$H$8:$H$67="Y")*(('1_보스정보'!$J$7=$D44)*('1_보스정보'!$J$8:$J$67="Y")+('1_보스정보'!$K$7=$D44)*('1_보스정보'!$K$8:$K$67="Y")+('1_보스정보'!$L$7=$D44)*('1_보스정보'!$L$8:$L$67="Y")+('1_보스정보'!$M$7=$D44)*('1_보스정보'!$M$8:$M$67="Y")+('1_보스정보'!$N$7=$D44)*('1_보스정보'!$N$8:$N$67="Y")+('1_보스정보'!$O$7=$D44)*('1_보스정보'!$O$8:$O$67="Y")+('1_보스정보'!$P$7=$D44)*('1_보스정보'!$P$8:$P$67="Y")+('1_보스정보'!$Q$7=$D44)*('1_보스정보'!$Q$8:$Q$67="Y")+('1_보스정보'!$R$7=$D44)*('1_보스정보'!$R$8:$R$67="Y")+('1_보스정보'!$S$7=$D44)*('1_보스정보'!$S$8:$S$67="Y")+('1_보스정보'!$T$7=$D44)*('1_보스정보'!$T$8:$T$67="Y")+('1_보스정보'!$U$7=$D44)*('1_보스정보'!$U$8:$U$67="Y"))*'1_보스정보'!$E$8:$E$67),0))</f>
        <v>0</v>
      </c>
      <c r="J44" s="24">
        <f>IF($B44&lt;&gt;"Y",0,IFERROR(SUMPRODUCT(('1_보스정보'!$H$8:$H$67="Y")*(('1_보스정보'!$J$7=$D44)*('1_보스정보'!$J$8:$J$67="Y")+('1_보스정보'!$K$7=$D44)*('1_보스정보'!$K$8:$K$67="Y")+('1_보스정보'!$L$7=$D44)*('1_보스정보'!$L$8:$L$67="Y")+('1_보스정보'!$M$7=$D44)*('1_보스정보'!$M$8:$M$67="Y")+('1_보스정보'!$N$7=$D44)*('1_보스정보'!$N$8:$N$67="Y")+('1_보스정보'!$O$7=$D44)*('1_보스정보'!$O$8:$O$67="Y")+('1_보스정보'!$P$7=$D44)*('1_보스정보'!$P$8:$P$67="Y")+('1_보스정보'!$Q$7=$D44)*('1_보스정보'!$Q$8:$Q$67="Y")+('1_보스정보'!$R$7=$D44)*('1_보스정보'!$R$8:$R$67="Y")+('1_보스정보'!$S$7=$D44)*('1_보스정보'!$S$8:$S$67="Y")+('1_보스정보'!$T$7=$D44)*('1_보스정보'!$T$8:$T$67="Y")+('1_보스정보'!$U$7=$D44)*('1_보스정보'!$U$8:$U$67="Y"))*'1_보스정보'!$F$8:$F$67),0))</f>
        <v>0</v>
      </c>
      <c r="K44" s="24">
        <f>IF($B44&lt;&gt;"Y",0,IFERROR(SUMPRODUCT(('1_보스정보'!$H$8:$H$67="Y")*(('1_보스정보'!$J$7=$D44)*('1_보스정보'!$J$8:$J$67="Y")+('1_보스정보'!$K$7=$D44)*('1_보스정보'!$K$8:$K$67="Y")+('1_보스정보'!$L$7=$D44)*('1_보스정보'!$L$8:$L$67="Y")+('1_보스정보'!$M$7=$D44)*('1_보스정보'!$M$8:$M$67="Y")+('1_보스정보'!$N$7=$D44)*('1_보스정보'!$N$8:$N$67="Y")+('1_보스정보'!$O$7=$D44)*('1_보스정보'!$O$8:$O$67="Y")+('1_보스정보'!$P$7=$D44)*('1_보스정보'!$P$8:$P$67="Y")+('1_보스정보'!$Q$7=$D44)*('1_보스정보'!$Q$8:$Q$67="Y")+('1_보스정보'!$R$7=$D44)*('1_보스정보'!$R$8:$R$67="Y")+('1_보스정보'!$S$7=$D44)*('1_보스정보'!$S$8:$S$67="Y")+('1_보스정보'!$T$7=$D44)*('1_보스정보'!$T$8:$T$67="Y")+('1_보스정보'!$U$7=$D44)*('1_보스정보'!$U$8:$U$67="Y"))*'1_보스정보'!$G$8:$G$67),0))</f>
        <v>0</v>
      </c>
      <c r="L44" s="26">
        <f>IF('3_캐릭터정보'!L44="",0,'3_캐릭터정보'!L44)</f>
        <v>0</v>
      </c>
      <c r="M44" s="27">
        <f>IF($B44&lt;&gt;"Y",0,IFERROR(INDEX('2_도핑계산'!$J$4:$J$13,MATCH($E44,'2_도핑계산'!$G$4:$G$13,0)),0))</f>
        <v>0</v>
      </c>
      <c r="N44" s="27">
        <f t="shared" si="1"/>
        <v>0</v>
      </c>
      <c r="O44" s="23" t="str">
        <f>IF($B44&lt;&gt;"Y","",IF(F44&gt;'1_보스정보'!$B$3,"초과","OK"))</f>
        <v/>
      </c>
      <c r="P44" s="23" t="str">
        <f>IF($B44&lt;&gt;"Y","",IF(G44&gt;'1_보스정보'!$B$4,"초과","OK"))</f>
        <v/>
      </c>
      <c r="Q44" s="23" t="str">
        <f>IF('3_캐릭터정보'!O44="","",'3_캐릭터정보'!O44)</f>
        <v/>
      </c>
    </row>
    <row r="45" spans="1:17">
      <c r="A45" s="23">
        <f>'3_캐릭터정보'!A45</f>
        <v>38</v>
      </c>
      <c r="B45" s="23" t="str">
        <f>'3_캐릭터정보'!B45</f>
        <v>N</v>
      </c>
      <c r="C45" s="23" t="str">
        <f>IF('3_캐릭터정보'!C45="","",'3_캐릭터정보'!C45)</f>
        <v/>
      </c>
      <c r="D45" s="23" t="str">
        <f>IF('3_캐릭터정보'!I45="","",'3_캐릭터정보'!I45)</f>
        <v/>
      </c>
      <c r="E45" s="23" t="str">
        <f>IF('3_캐릭터정보'!J45="","",'3_캐릭터정보'!J45)</f>
        <v/>
      </c>
      <c r="F45" s="24">
        <f>IF($B45&lt;&gt;"Y",0,IFERROR(SUMPRODUCT(('1_보스정보'!$H$8:$H$67="Y")*(('1_보스정보'!$J$7=$D45)*('1_보스정보'!$J$8:$J$67="Y")+('1_보스정보'!$K$7=$D45)*('1_보스정보'!$K$8:$K$67="Y")+('1_보스정보'!$L$7=$D45)*('1_보스정보'!$L$8:$L$67="Y")+('1_보스정보'!$M$7=$D45)*('1_보스정보'!$M$8:$M$67="Y")+('1_보스정보'!$N$7=$D45)*('1_보스정보'!$N$8:$N$67="Y")+('1_보스정보'!$O$7=$D45)*('1_보스정보'!$O$8:$O$67="Y")+('1_보스정보'!$P$7=$D45)*('1_보스정보'!$P$8:$P$67="Y")+('1_보스정보'!$Q$7=$D45)*('1_보스정보'!$Q$8:$Q$67="Y")+('1_보스정보'!$R$7=$D45)*('1_보스정보'!$R$8:$R$67="Y")+('1_보스정보'!$S$7=$D45)*('1_보스정보'!$S$8:$S$67="Y")+('1_보스정보'!$T$7=$D45)*('1_보스정보'!$T$8:$T$67="Y")+('1_보스정보'!$U$7=$D45)*('1_보스정보'!$U$8:$U$67="Y"))),0))</f>
        <v>0</v>
      </c>
      <c r="G45" s="24" t="str">
        <f>IF($B45&lt;&gt;"Y","",SUM($F$8:F45))</f>
        <v/>
      </c>
      <c r="H45" s="25">
        <f>IF($B45&lt;&gt;"Y",0,IFERROR(SUMPRODUCT(('1_보스정보'!$H$8:$H$67="Y")*(('1_보스정보'!$J$7=$D45)*('1_보스정보'!$J$8:$J$67="Y")+('1_보스정보'!$K$7=$D45)*('1_보스정보'!$K$8:$K$67="Y")+('1_보스정보'!$L$7=$D45)*('1_보스정보'!$L$8:$L$67="Y")+('1_보스정보'!$M$7=$D45)*('1_보스정보'!$M$8:$M$67="Y")+('1_보스정보'!$N$7=$D45)*('1_보스정보'!$N$8:$N$67="Y")+('1_보스정보'!$O$7=$D45)*('1_보스정보'!$O$8:$O$67="Y")+('1_보스정보'!$P$7=$D45)*('1_보스정보'!$P$8:$P$67="Y")+('1_보스정보'!$Q$7=$D45)*('1_보스정보'!$Q$8:$Q$67="Y")+('1_보스정보'!$R$7=$D45)*('1_보스정보'!$R$8:$R$67="Y")+('1_보스정보'!$S$7=$D45)*('1_보스정보'!$S$8:$S$67="Y")+('1_보스정보'!$T$7=$D45)*('1_보스정보'!$T$8:$T$67="Y")+('1_보스정보'!$U$7=$D45)*('1_보스정보'!$U$8:$U$67="Y"))*'1_보스정보'!$D$8:$D$67),0))</f>
        <v>0</v>
      </c>
      <c r="I45" s="24">
        <f>IF($B45&lt;&gt;"Y",0,IFERROR(SUMPRODUCT(('1_보스정보'!$H$8:$H$67="Y")*(('1_보스정보'!$J$7=$D45)*('1_보스정보'!$J$8:$J$67="Y")+('1_보스정보'!$K$7=$D45)*('1_보스정보'!$K$8:$K$67="Y")+('1_보스정보'!$L$7=$D45)*('1_보스정보'!$L$8:$L$67="Y")+('1_보스정보'!$M$7=$D45)*('1_보스정보'!$M$8:$M$67="Y")+('1_보스정보'!$N$7=$D45)*('1_보스정보'!$N$8:$N$67="Y")+('1_보스정보'!$O$7=$D45)*('1_보스정보'!$O$8:$O$67="Y")+('1_보스정보'!$P$7=$D45)*('1_보스정보'!$P$8:$P$67="Y")+('1_보스정보'!$Q$7=$D45)*('1_보스정보'!$Q$8:$Q$67="Y")+('1_보스정보'!$R$7=$D45)*('1_보스정보'!$R$8:$R$67="Y")+('1_보스정보'!$S$7=$D45)*('1_보스정보'!$S$8:$S$67="Y")+('1_보스정보'!$T$7=$D45)*('1_보스정보'!$T$8:$T$67="Y")+('1_보스정보'!$U$7=$D45)*('1_보스정보'!$U$8:$U$67="Y"))*'1_보스정보'!$E$8:$E$67),0))</f>
        <v>0</v>
      </c>
      <c r="J45" s="24">
        <f>IF($B45&lt;&gt;"Y",0,IFERROR(SUMPRODUCT(('1_보스정보'!$H$8:$H$67="Y")*(('1_보스정보'!$J$7=$D45)*('1_보스정보'!$J$8:$J$67="Y")+('1_보스정보'!$K$7=$D45)*('1_보스정보'!$K$8:$K$67="Y")+('1_보스정보'!$L$7=$D45)*('1_보스정보'!$L$8:$L$67="Y")+('1_보스정보'!$M$7=$D45)*('1_보스정보'!$M$8:$M$67="Y")+('1_보스정보'!$N$7=$D45)*('1_보스정보'!$N$8:$N$67="Y")+('1_보스정보'!$O$7=$D45)*('1_보스정보'!$O$8:$O$67="Y")+('1_보스정보'!$P$7=$D45)*('1_보스정보'!$P$8:$P$67="Y")+('1_보스정보'!$Q$7=$D45)*('1_보스정보'!$Q$8:$Q$67="Y")+('1_보스정보'!$R$7=$D45)*('1_보스정보'!$R$8:$R$67="Y")+('1_보스정보'!$S$7=$D45)*('1_보스정보'!$S$8:$S$67="Y")+('1_보스정보'!$T$7=$D45)*('1_보스정보'!$T$8:$T$67="Y")+('1_보스정보'!$U$7=$D45)*('1_보스정보'!$U$8:$U$67="Y"))*'1_보스정보'!$F$8:$F$67),0))</f>
        <v>0</v>
      </c>
      <c r="K45" s="24">
        <f>IF($B45&lt;&gt;"Y",0,IFERROR(SUMPRODUCT(('1_보스정보'!$H$8:$H$67="Y")*(('1_보스정보'!$J$7=$D45)*('1_보스정보'!$J$8:$J$67="Y")+('1_보스정보'!$K$7=$D45)*('1_보스정보'!$K$8:$K$67="Y")+('1_보스정보'!$L$7=$D45)*('1_보스정보'!$L$8:$L$67="Y")+('1_보스정보'!$M$7=$D45)*('1_보스정보'!$M$8:$M$67="Y")+('1_보스정보'!$N$7=$D45)*('1_보스정보'!$N$8:$N$67="Y")+('1_보스정보'!$O$7=$D45)*('1_보스정보'!$O$8:$O$67="Y")+('1_보스정보'!$P$7=$D45)*('1_보스정보'!$P$8:$P$67="Y")+('1_보스정보'!$Q$7=$D45)*('1_보스정보'!$Q$8:$Q$67="Y")+('1_보스정보'!$R$7=$D45)*('1_보스정보'!$R$8:$R$67="Y")+('1_보스정보'!$S$7=$D45)*('1_보스정보'!$S$8:$S$67="Y")+('1_보스정보'!$T$7=$D45)*('1_보스정보'!$T$8:$T$67="Y")+('1_보스정보'!$U$7=$D45)*('1_보스정보'!$U$8:$U$67="Y"))*'1_보스정보'!$G$8:$G$67),0))</f>
        <v>0</v>
      </c>
      <c r="L45" s="26">
        <f>IF('3_캐릭터정보'!L45="",0,'3_캐릭터정보'!L45)</f>
        <v>0</v>
      </c>
      <c r="M45" s="27">
        <f>IF($B45&lt;&gt;"Y",0,IFERROR(INDEX('2_도핑계산'!$J$4:$J$13,MATCH($E45,'2_도핑계산'!$G$4:$G$13,0)),0))</f>
        <v>0</v>
      </c>
      <c r="N45" s="27">
        <f t="shared" si="1"/>
        <v>0</v>
      </c>
      <c r="O45" s="23" t="str">
        <f>IF($B45&lt;&gt;"Y","",IF(F45&gt;'1_보스정보'!$B$3,"초과","OK"))</f>
        <v/>
      </c>
      <c r="P45" s="23" t="str">
        <f>IF($B45&lt;&gt;"Y","",IF(G45&gt;'1_보스정보'!$B$4,"초과","OK"))</f>
        <v/>
      </c>
      <c r="Q45" s="23" t="str">
        <f>IF('3_캐릭터정보'!O45="","",'3_캐릭터정보'!O45)</f>
        <v/>
      </c>
    </row>
    <row r="46" spans="1:17">
      <c r="A46" s="23">
        <f>'3_캐릭터정보'!A46</f>
        <v>39</v>
      </c>
      <c r="B46" s="23" t="str">
        <f>'3_캐릭터정보'!B46</f>
        <v>N</v>
      </c>
      <c r="C46" s="23" t="str">
        <f>IF('3_캐릭터정보'!C46="","",'3_캐릭터정보'!C46)</f>
        <v/>
      </c>
      <c r="D46" s="23" t="str">
        <f>IF('3_캐릭터정보'!I46="","",'3_캐릭터정보'!I46)</f>
        <v/>
      </c>
      <c r="E46" s="23" t="str">
        <f>IF('3_캐릭터정보'!J46="","",'3_캐릭터정보'!J46)</f>
        <v/>
      </c>
      <c r="F46" s="24">
        <f>IF($B46&lt;&gt;"Y",0,IFERROR(SUMPRODUCT(('1_보스정보'!$H$8:$H$67="Y")*(('1_보스정보'!$J$7=$D46)*('1_보스정보'!$J$8:$J$67="Y")+('1_보스정보'!$K$7=$D46)*('1_보스정보'!$K$8:$K$67="Y")+('1_보스정보'!$L$7=$D46)*('1_보스정보'!$L$8:$L$67="Y")+('1_보스정보'!$M$7=$D46)*('1_보스정보'!$M$8:$M$67="Y")+('1_보스정보'!$N$7=$D46)*('1_보스정보'!$N$8:$N$67="Y")+('1_보스정보'!$O$7=$D46)*('1_보스정보'!$O$8:$O$67="Y")+('1_보스정보'!$P$7=$D46)*('1_보스정보'!$P$8:$P$67="Y")+('1_보스정보'!$Q$7=$D46)*('1_보스정보'!$Q$8:$Q$67="Y")+('1_보스정보'!$R$7=$D46)*('1_보스정보'!$R$8:$R$67="Y")+('1_보스정보'!$S$7=$D46)*('1_보스정보'!$S$8:$S$67="Y")+('1_보스정보'!$T$7=$D46)*('1_보스정보'!$T$8:$T$67="Y")+('1_보스정보'!$U$7=$D46)*('1_보스정보'!$U$8:$U$67="Y"))),0))</f>
        <v>0</v>
      </c>
      <c r="G46" s="24" t="str">
        <f>IF($B46&lt;&gt;"Y","",SUM($F$8:F46))</f>
        <v/>
      </c>
      <c r="H46" s="25">
        <f>IF($B46&lt;&gt;"Y",0,IFERROR(SUMPRODUCT(('1_보스정보'!$H$8:$H$67="Y")*(('1_보스정보'!$J$7=$D46)*('1_보스정보'!$J$8:$J$67="Y")+('1_보스정보'!$K$7=$D46)*('1_보스정보'!$K$8:$K$67="Y")+('1_보스정보'!$L$7=$D46)*('1_보스정보'!$L$8:$L$67="Y")+('1_보스정보'!$M$7=$D46)*('1_보스정보'!$M$8:$M$67="Y")+('1_보스정보'!$N$7=$D46)*('1_보스정보'!$N$8:$N$67="Y")+('1_보스정보'!$O$7=$D46)*('1_보스정보'!$O$8:$O$67="Y")+('1_보스정보'!$P$7=$D46)*('1_보스정보'!$P$8:$P$67="Y")+('1_보스정보'!$Q$7=$D46)*('1_보스정보'!$Q$8:$Q$67="Y")+('1_보스정보'!$R$7=$D46)*('1_보스정보'!$R$8:$R$67="Y")+('1_보스정보'!$S$7=$D46)*('1_보스정보'!$S$8:$S$67="Y")+('1_보스정보'!$T$7=$D46)*('1_보스정보'!$T$8:$T$67="Y")+('1_보스정보'!$U$7=$D46)*('1_보스정보'!$U$8:$U$67="Y"))*'1_보스정보'!$D$8:$D$67),0))</f>
        <v>0</v>
      </c>
      <c r="I46" s="24">
        <f>IF($B46&lt;&gt;"Y",0,IFERROR(SUMPRODUCT(('1_보스정보'!$H$8:$H$67="Y")*(('1_보스정보'!$J$7=$D46)*('1_보스정보'!$J$8:$J$67="Y")+('1_보스정보'!$K$7=$D46)*('1_보스정보'!$K$8:$K$67="Y")+('1_보스정보'!$L$7=$D46)*('1_보스정보'!$L$8:$L$67="Y")+('1_보스정보'!$M$7=$D46)*('1_보스정보'!$M$8:$M$67="Y")+('1_보스정보'!$N$7=$D46)*('1_보스정보'!$N$8:$N$67="Y")+('1_보스정보'!$O$7=$D46)*('1_보스정보'!$O$8:$O$67="Y")+('1_보스정보'!$P$7=$D46)*('1_보스정보'!$P$8:$P$67="Y")+('1_보스정보'!$Q$7=$D46)*('1_보스정보'!$Q$8:$Q$67="Y")+('1_보스정보'!$R$7=$D46)*('1_보스정보'!$R$8:$R$67="Y")+('1_보스정보'!$S$7=$D46)*('1_보스정보'!$S$8:$S$67="Y")+('1_보스정보'!$T$7=$D46)*('1_보스정보'!$T$8:$T$67="Y")+('1_보스정보'!$U$7=$D46)*('1_보스정보'!$U$8:$U$67="Y"))*'1_보스정보'!$E$8:$E$67),0))</f>
        <v>0</v>
      </c>
      <c r="J46" s="24">
        <f>IF($B46&lt;&gt;"Y",0,IFERROR(SUMPRODUCT(('1_보스정보'!$H$8:$H$67="Y")*(('1_보스정보'!$J$7=$D46)*('1_보스정보'!$J$8:$J$67="Y")+('1_보스정보'!$K$7=$D46)*('1_보스정보'!$K$8:$K$67="Y")+('1_보스정보'!$L$7=$D46)*('1_보스정보'!$L$8:$L$67="Y")+('1_보스정보'!$M$7=$D46)*('1_보스정보'!$M$8:$M$67="Y")+('1_보스정보'!$N$7=$D46)*('1_보스정보'!$N$8:$N$67="Y")+('1_보스정보'!$O$7=$D46)*('1_보스정보'!$O$8:$O$67="Y")+('1_보스정보'!$P$7=$D46)*('1_보스정보'!$P$8:$P$67="Y")+('1_보스정보'!$Q$7=$D46)*('1_보스정보'!$Q$8:$Q$67="Y")+('1_보스정보'!$R$7=$D46)*('1_보스정보'!$R$8:$R$67="Y")+('1_보스정보'!$S$7=$D46)*('1_보스정보'!$S$8:$S$67="Y")+('1_보스정보'!$T$7=$D46)*('1_보스정보'!$T$8:$T$67="Y")+('1_보스정보'!$U$7=$D46)*('1_보스정보'!$U$8:$U$67="Y"))*'1_보스정보'!$F$8:$F$67),0))</f>
        <v>0</v>
      </c>
      <c r="K46" s="24">
        <f>IF($B46&lt;&gt;"Y",0,IFERROR(SUMPRODUCT(('1_보스정보'!$H$8:$H$67="Y")*(('1_보스정보'!$J$7=$D46)*('1_보스정보'!$J$8:$J$67="Y")+('1_보스정보'!$K$7=$D46)*('1_보스정보'!$K$8:$K$67="Y")+('1_보스정보'!$L$7=$D46)*('1_보스정보'!$L$8:$L$67="Y")+('1_보스정보'!$M$7=$D46)*('1_보스정보'!$M$8:$M$67="Y")+('1_보스정보'!$N$7=$D46)*('1_보스정보'!$N$8:$N$67="Y")+('1_보스정보'!$O$7=$D46)*('1_보스정보'!$O$8:$O$67="Y")+('1_보스정보'!$P$7=$D46)*('1_보스정보'!$P$8:$P$67="Y")+('1_보스정보'!$Q$7=$D46)*('1_보스정보'!$Q$8:$Q$67="Y")+('1_보스정보'!$R$7=$D46)*('1_보스정보'!$R$8:$R$67="Y")+('1_보스정보'!$S$7=$D46)*('1_보스정보'!$S$8:$S$67="Y")+('1_보스정보'!$T$7=$D46)*('1_보스정보'!$T$8:$T$67="Y")+('1_보스정보'!$U$7=$D46)*('1_보스정보'!$U$8:$U$67="Y"))*'1_보스정보'!$G$8:$G$67),0))</f>
        <v>0</v>
      </c>
      <c r="L46" s="26">
        <f>IF('3_캐릭터정보'!L46="",0,'3_캐릭터정보'!L46)</f>
        <v>0</v>
      </c>
      <c r="M46" s="27">
        <f>IF($B46&lt;&gt;"Y",0,IFERROR(INDEX('2_도핑계산'!$J$4:$J$13,MATCH($E46,'2_도핑계산'!$G$4:$G$13,0)),0))</f>
        <v>0</v>
      </c>
      <c r="N46" s="27">
        <f t="shared" si="1"/>
        <v>0</v>
      </c>
      <c r="O46" s="23" t="str">
        <f>IF($B46&lt;&gt;"Y","",IF(F46&gt;'1_보스정보'!$B$3,"초과","OK"))</f>
        <v/>
      </c>
      <c r="P46" s="23" t="str">
        <f>IF($B46&lt;&gt;"Y","",IF(G46&gt;'1_보스정보'!$B$4,"초과","OK"))</f>
        <v/>
      </c>
      <c r="Q46" s="23" t="str">
        <f>IF('3_캐릭터정보'!O46="","",'3_캐릭터정보'!O46)</f>
        <v/>
      </c>
    </row>
    <row r="47" spans="1:17">
      <c r="A47" s="23">
        <f>'3_캐릭터정보'!A47</f>
        <v>40</v>
      </c>
      <c r="B47" s="23" t="str">
        <f>'3_캐릭터정보'!B47</f>
        <v>N</v>
      </c>
      <c r="C47" s="23" t="str">
        <f>IF('3_캐릭터정보'!C47="","",'3_캐릭터정보'!C47)</f>
        <v/>
      </c>
      <c r="D47" s="23" t="str">
        <f>IF('3_캐릭터정보'!I47="","",'3_캐릭터정보'!I47)</f>
        <v/>
      </c>
      <c r="E47" s="23" t="str">
        <f>IF('3_캐릭터정보'!J47="","",'3_캐릭터정보'!J47)</f>
        <v/>
      </c>
      <c r="F47" s="24">
        <f>IF($B47&lt;&gt;"Y",0,IFERROR(SUMPRODUCT(('1_보스정보'!$H$8:$H$67="Y")*(('1_보스정보'!$J$7=$D47)*('1_보스정보'!$J$8:$J$67="Y")+('1_보스정보'!$K$7=$D47)*('1_보스정보'!$K$8:$K$67="Y")+('1_보스정보'!$L$7=$D47)*('1_보스정보'!$L$8:$L$67="Y")+('1_보스정보'!$M$7=$D47)*('1_보스정보'!$M$8:$M$67="Y")+('1_보스정보'!$N$7=$D47)*('1_보스정보'!$N$8:$N$67="Y")+('1_보스정보'!$O$7=$D47)*('1_보스정보'!$O$8:$O$67="Y")+('1_보스정보'!$P$7=$D47)*('1_보스정보'!$P$8:$P$67="Y")+('1_보스정보'!$Q$7=$D47)*('1_보스정보'!$Q$8:$Q$67="Y")+('1_보스정보'!$R$7=$D47)*('1_보스정보'!$R$8:$R$67="Y")+('1_보스정보'!$S$7=$D47)*('1_보스정보'!$S$8:$S$67="Y")+('1_보스정보'!$T$7=$D47)*('1_보스정보'!$T$8:$T$67="Y")+('1_보스정보'!$U$7=$D47)*('1_보스정보'!$U$8:$U$67="Y"))),0))</f>
        <v>0</v>
      </c>
      <c r="G47" s="24" t="str">
        <f>IF($B47&lt;&gt;"Y","",SUM($F$8:F47))</f>
        <v/>
      </c>
      <c r="H47" s="25">
        <f>IF($B47&lt;&gt;"Y",0,IFERROR(SUMPRODUCT(('1_보스정보'!$H$8:$H$67="Y")*(('1_보스정보'!$J$7=$D47)*('1_보스정보'!$J$8:$J$67="Y")+('1_보스정보'!$K$7=$D47)*('1_보스정보'!$K$8:$K$67="Y")+('1_보스정보'!$L$7=$D47)*('1_보스정보'!$L$8:$L$67="Y")+('1_보스정보'!$M$7=$D47)*('1_보스정보'!$M$8:$M$67="Y")+('1_보스정보'!$N$7=$D47)*('1_보스정보'!$N$8:$N$67="Y")+('1_보스정보'!$O$7=$D47)*('1_보스정보'!$O$8:$O$67="Y")+('1_보스정보'!$P$7=$D47)*('1_보스정보'!$P$8:$P$67="Y")+('1_보스정보'!$Q$7=$D47)*('1_보스정보'!$Q$8:$Q$67="Y")+('1_보스정보'!$R$7=$D47)*('1_보스정보'!$R$8:$R$67="Y")+('1_보스정보'!$S$7=$D47)*('1_보스정보'!$S$8:$S$67="Y")+('1_보스정보'!$T$7=$D47)*('1_보스정보'!$T$8:$T$67="Y")+('1_보스정보'!$U$7=$D47)*('1_보스정보'!$U$8:$U$67="Y"))*'1_보스정보'!$D$8:$D$67),0))</f>
        <v>0</v>
      </c>
      <c r="I47" s="24">
        <f>IF($B47&lt;&gt;"Y",0,IFERROR(SUMPRODUCT(('1_보스정보'!$H$8:$H$67="Y")*(('1_보스정보'!$J$7=$D47)*('1_보스정보'!$J$8:$J$67="Y")+('1_보스정보'!$K$7=$D47)*('1_보스정보'!$K$8:$K$67="Y")+('1_보스정보'!$L$7=$D47)*('1_보스정보'!$L$8:$L$67="Y")+('1_보스정보'!$M$7=$D47)*('1_보스정보'!$M$8:$M$67="Y")+('1_보스정보'!$N$7=$D47)*('1_보스정보'!$N$8:$N$67="Y")+('1_보스정보'!$O$7=$D47)*('1_보스정보'!$O$8:$O$67="Y")+('1_보스정보'!$P$7=$D47)*('1_보스정보'!$P$8:$P$67="Y")+('1_보스정보'!$Q$7=$D47)*('1_보스정보'!$Q$8:$Q$67="Y")+('1_보스정보'!$R$7=$D47)*('1_보스정보'!$R$8:$R$67="Y")+('1_보스정보'!$S$7=$D47)*('1_보스정보'!$S$8:$S$67="Y")+('1_보스정보'!$T$7=$D47)*('1_보스정보'!$T$8:$T$67="Y")+('1_보스정보'!$U$7=$D47)*('1_보스정보'!$U$8:$U$67="Y"))*'1_보스정보'!$E$8:$E$67),0))</f>
        <v>0</v>
      </c>
      <c r="J47" s="24">
        <f>IF($B47&lt;&gt;"Y",0,IFERROR(SUMPRODUCT(('1_보스정보'!$H$8:$H$67="Y")*(('1_보스정보'!$J$7=$D47)*('1_보스정보'!$J$8:$J$67="Y")+('1_보스정보'!$K$7=$D47)*('1_보스정보'!$K$8:$K$67="Y")+('1_보스정보'!$L$7=$D47)*('1_보스정보'!$L$8:$L$67="Y")+('1_보스정보'!$M$7=$D47)*('1_보스정보'!$M$8:$M$67="Y")+('1_보스정보'!$N$7=$D47)*('1_보스정보'!$N$8:$N$67="Y")+('1_보스정보'!$O$7=$D47)*('1_보스정보'!$O$8:$O$67="Y")+('1_보스정보'!$P$7=$D47)*('1_보스정보'!$P$8:$P$67="Y")+('1_보스정보'!$Q$7=$D47)*('1_보스정보'!$Q$8:$Q$67="Y")+('1_보스정보'!$R$7=$D47)*('1_보스정보'!$R$8:$R$67="Y")+('1_보스정보'!$S$7=$D47)*('1_보스정보'!$S$8:$S$67="Y")+('1_보스정보'!$T$7=$D47)*('1_보스정보'!$T$8:$T$67="Y")+('1_보스정보'!$U$7=$D47)*('1_보스정보'!$U$8:$U$67="Y"))*'1_보스정보'!$F$8:$F$67),0))</f>
        <v>0</v>
      </c>
      <c r="K47" s="24">
        <f>IF($B47&lt;&gt;"Y",0,IFERROR(SUMPRODUCT(('1_보스정보'!$H$8:$H$67="Y")*(('1_보스정보'!$J$7=$D47)*('1_보스정보'!$J$8:$J$67="Y")+('1_보스정보'!$K$7=$D47)*('1_보스정보'!$K$8:$K$67="Y")+('1_보스정보'!$L$7=$D47)*('1_보스정보'!$L$8:$L$67="Y")+('1_보스정보'!$M$7=$D47)*('1_보스정보'!$M$8:$M$67="Y")+('1_보스정보'!$N$7=$D47)*('1_보스정보'!$N$8:$N$67="Y")+('1_보스정보'!$O$7=$D47)*('1_보스정보'!$O$8:$O$67="Y")+('1_보스정보'!$P$7=$D47)*('1_보스정보'!$P$8:$P$67="Y")+('1_보스정보'!$Q$7=$D47)*('1_보스정보'!$Q$8:$Q$67="Y")+('1_보스정보'!$R$7=$D47)*('1_보스정보'!$R$8:$R$67="Y")+('1_보스정보'!$S$7=$D47)*('1_보스정보'!$S$8:$S$67="Y")+('1_보스정보'!$T$7=$D47)*('1_보스정보'!$T$8:$T$67="Y")+('1_보스정보'!$U$7=$D47)*('1_보스정보'!$U$8:$U$67="Y"))*'1_보스정보'!$G$8:$G$67),0))</f>
        <v>0</v>
      </c>
      <c r="L47" s="26">
        <f>IF('3_캐릭터정보'!L47="",0,'3_캐릭터정보'!L47)</f>
        <v>0</v>
      </c>
      <c r="M47" s="27">
        <f>IF($B47&lt;&gt;"Y",0,IFERROR(INDEX('2_도핑계산'!$J$4:$J$13,MATCH($E47,'2_도핑계산'!$G$4:$G$13,0)),0))</f>
        <v>0</v>
      </c>
      <c r="N47" s="27">
        <f t="shared" si="1"/>
        <v>0</v>
      </c>
      <c r="O47" s="23" t="str">
        <f>IF($B47&lt;&gt;"Y","",IF(F47&gt;'1_보스정보'!$B$3,"초과","OK"))</f>
        <v/>
      </c>
      <c r="P47" s="23" t="str">
        <f>IF($B47&lt;&gt;"Y","",IF(G47&gt;'1_보스정보'!$B$4,"초과","OK"))</f>
        <v/>
      </c>
      <c r="Q47" s="23" t="str">
        <f>IF('3_캐릭터정보'!O47="","",'3_캐릭터정보'!O47)</f>
        <v/>
      </c>
    </row>
    <row r="48" spans="1:17">
      <c r="A48" s="23">
        <f>'3_캐릭터정보'!A48</f>
        <v>41</v>
      </c>
      <c r="B48" s="23" t="str">
        <f>'3_캐릭터정보'!B48</f>
        <v>N</v>
      </c>
      <c r="C48" s="23" t="str">
        <f>IF('3_캐릭터정보'!C48="","",'3_캐릭터정보'!C48)</f>
        <v/>
      </c>
      <c r="D48" s="23" t="str">
        <f>IF('3_캐릭터정보'!I48="","",'3_캐릭터정보'!I48)</f>
        <v/>
      </c>
      <c r="E48" s="23" t="str">
        <f>IF('3_캐릭터정보'!J48="","",'3_캐릭터정보'!J48)</f>
        <v/>
      </c>
      <c r="F48" s="24">
        <f>IF($B48&lt;&gt;"Y",0,IFERROR(SUMPRODUCT(('1_보스정보'!$H$8:$H$67="Y")*(('1_보스정보'!$J$7=$D48)*('1_보스정보'!$J$8:$J$67="Y")+('1_보스정보'!$K$7=$D48)*('1_보스정보'!$K$8:$K$67="Y")+('1_보스정보'!$L$7=$D48)*('1_보스정보'!$L$8:$L$67="Y")+('1_보스정보'!$M$7=$D48)*('1_보스정보'!$M$8:$M$67="Y")+('1_보스정보'!$N$7=$D48)*('1_보스정보'!$N$8:$N$67="Y")+('1_보스정보'!$O$7=$D48)*('1_보스정보'!$O$8:$O$67="Y")+('1_보스정보'!$P$7=$D48)*('1_보스정보'!$P$8:$P$67="Y")+('1_보스정보'!$Q$7=$D48)*('1_보스정보'!$Q$8:$Q$67="Y")+('1_보스정보'!$R$7=$D48)*('1_보스정보'!$R$8:$R$67="Y")+('1_보스정보'!$S$7=$D48)*('1_보스정보'!$S$8:$S$67="Y")+('1_보스정보'!$T$7=$D48)*('1_보스정보'!$T$8:$T$67="Y")+('1_보스정보'!$U$7=$D48)*('1_보스정보'!$U$8:$U$67="Y"))),0))</f>
        <v>0</v>
      </c>
      <c r="G48" s="24" t="str">
        <f>IF($B48&lt;&gt;"Y","",SUM($F$8:F48))</f>
        <v/>
      </c>
      <c r="H48" s="25">
        <f>IF($B48&lt;&gt;"Y",0,IFERROR(SUMPRODUCT(('1_보스정보'!$H$8:$H$67="Y")*(('1_보스정보'!$J$7=$D48)*('1_보스정보'!$J$8:$J$67="Y")+('1_보스정보'!$K$7=$D48)*('1_보스정보'!$K$8:$K$67="Y")+('1_보스정보'!$L$7=$D48)*('1_보스정보'!$L$8:$L$67="Y")+('1_보스정보'!$M$7=$D48)*('1_보스정보'!$M$8:$M$67="Y")+('1_보스정보'!$N$7=$D48)*('1_보스정보'!$N$8:$N$67="Y")+('1_보스정보'!$O$7=$D48)*('1_보스정보'!$O$8:$O$67="Y")+('1_보스정보'!$P$7=$D48)*('1_보스정보'!$P$8:$P$67="Y")+('1_보스정보'!$Q$7=$D48)*('1_보스정보'!$Q$8:$Q$67="Y")+('1_보스정보'!$R$7=$D48)*('1_보스정보'!$R$8:$R$67="Y")+('1_보스정보'!$S$7=$D48)*('1_보스정보'!$S$8:$S$67="Y")+('1_보스정보'!$T$7=$D48)*('1_보스정보'!$T$8:$T$67="Y")+('1_보스정보'!$U$7=$D48)*('1_보스정보'!$U$8:$U$67="Y"))*'1_보스정보'!$D$8:$D$67),0))</f>
        <v>0</v>
      </c>
      <c r="I48" s="24">
        <f>IF($B48&lt;&gt;"Y",0,IFERROR(SUMPRODUCT(('1_보스정보'!$H$8:$H$67="Y")*(('1_보스정보'!$J$7=$D48)*('1_보스정보'!$J$8:$J$67="Y")+('1_보스정보'!$K$7=$D48)*('1_보스정보'!$K$8:$K$67="Y")+('1_보스정보'!$L$7=$D48)*('1_보스정보'!$L$8:$L$67="Y")+('1_보스정보'!$M$7=$D48)*('1_보스정보'!$M$8:$M$67="Y")+('1_보스정보'!$N$7=$D48)*('1_보스정보'!$N$8:$N$67="Y")+('1_보스정보'!$O$7=$D48)*('1_보스정보'!$O$8:$O$67="Y")+('1_보스정보'!$P$7=$D48)*('1_보스정보'!$P$8:$P$67="Y")+('1_보스정보'!$Q$7=$D48)*('1_보스정보'!$Q$8:$Q$67="Y")+('1_보스정보'!$R$7=$D48)*('1_보스정보'!$R$8:$R$67="Y")+('1_보스정보'!$S$7=$D48)*('1_보스정보'!$S$8:$S$67="Y")+('1_보스정보'!$T$7=$D48)*('1_보스정보'!$T$8:$T$67="Y")+('1_보스정보'!$U$7=$D48)*('1_보스정보'!$U$8:$U$67="Y"))*'1_보스정보'!$E$8:$E$67),0))</f>
        <v>0</v>
      </c>
      <c r="J48" s="24">
        <f>IF($B48&lt;&gt;"Y",0,IFERROR(SUMPRODUCT(('1_보스정보'!$H$8:$H$67="Y")*(('1_보스정보'!$J$7=$D48)*('1_보스정보'!$J$8:$J$67="Y")+('1_보스정보'!$K$7=$D48)*('1_보스정보'!$K$8:$K$67="Y")+('1_보스정보'!$L$7=$D48)*('1_보스정보'!$L$8:$L$67="Y")+('1_보스정보'!$M$7=$D48)*('1_보스정보'!$M$8:$M$67="Y")+('1_보스정보'!$N$7=$D48)*('1_보스정보'!$N$8:$N$67="Y")+('1_보스정보'!$O$7=$D48)*('1_보스정보'!$O$8:$O$67="Y")+('1_보스정보'!$P$7=$D48)*('1_보스정보'!$P$8:$P$67="Y")+('1_보스정보'!$Q$7=$D48)*('1_보스정보'!$Q$8:$Q$67="Y")+('1_보스정보'!$R$7=$D48)*('1_보스정보'!$R$8:$R$67="Y")+('1_보스정보'!$S$7=$D48)*('1_보스정보'!$S$8:$S$67="Y")+('1_보스정보'!$T$7=$D48)*('1_보스정보'!$T$8:$T$67="Y")+('1_보스정보'!$U$7=$D48)*('1_보스정보'!$U$8:$U$67="Y"))*'1_보스정보'!$F$8:$F$67),0))</f>
        <v>0</v>
      </c>
      <c r="K48" s="24">
        <f>IF($B48&lt;&gt;"Y",0,IFERROR(SUMPRODUCT(('1_보스정보'!$H$8:$H$67="Y")*(('1_보스정보'!$J$7=$D48)*('1_보스정보'!$J$8:$J$67="Y")+('1_보스정보'!$K$7=$D48)*('1_보스정보'!$K$8:$K$67="Y")+('1_보스정보'!$L$7=$D48)*('1_보스정보'!$L$8:$L$67="Y")+('1_보스정보'!$M$7=$D48)*('1_보스정보'!$M$8:$M$67="Y")+('1_보스정보'!$N$7=$D48)*('1_보스정보'!$N$8:$N$67="Y")+('1_보스정보'!$O$7=$D48)*('1_보스정보'!$O$8:$O$67="Y")+('1_보스정보'!$P$7=$D48)*('1_보스정보'!$P$8:$P$67="Y")+('1_보스정보'!$Q$7=$D48)*('1_보스정보'!$Q$8:$Q$67="Y")+('1_보스정보'!$R$7=$D48)*('1_보스정보'!$R$8:$R$67="Y")+('1_보스정보'!$S$7=$D48)*('1_보스정보'!$S$8:$S$67="Y")+('1_보스정보'!$T$7=$D48)*('1_보스정보'!$T$8:$T$67="Y")+('1_보스정보'!$U$7=$D48)*('1_보스정보'!$U$8:$U$67="Y"))*'1_보스정보'!$G$8:$G$67),0))</f>
        <v>0</v>
      </c>
      <c r="L48" s="26">
        <f>IF('3_캐릭터정보'!L48="",0,'3_캐릭터정보'!L48)</f>
        <v>0</v>
      </c>
      <c r="M48" s="27">
        <f>IF($B48&lt;&gt;"Y",0,IFERROR(INDEX('2_도핑계산'!$J$4:$J$13,MATCH($E48,'2_도핑계산'!$G$4:$G$13,0)),0))</f>
        <v>0</v>
      </c>
      <c r="N48" s="27">
        <f t="shared" si="1"/>
        <v>0</v>
      </c>
      <c r="O48" s="23" t="str">
        <f>IF($B48&lt;&gt;"Y","",IF(F48&gt;'1_보스정보'!$B$3,"초과","OK"))</f>
        <v/>
      </c>
      <c r="P48" s="23" t="str">
        <f>IF($B48&lt;&gt;"Y","",IF(G48&gt;'1_보스정보'!$B$4,"초과","OK"))</f>
        <v/>
      </c>
      <c r="Q48" s="23" t="str">
        <f>IF('3_캐릭터정보'!O48="","",'3_캐릭터정보'!O48)</f>
        <v/>
      </c>
    </row>
    <row r="49" spans="1:17">
      <c r="A49" s="23">
        <f>'3_캐릭터정보'!A49</f>
        <v>42</v>
      </c>
      <c r="B49" s="23" t="str">
        <f>'3_캐릭터정보'!B49</f>
        <v>N</v>
      </c>
      <c r="C49" s="23" t="str">
        <f>IF('3_캐릭터정보'!C49="","",'3_캐릭터정보'!C49)</f>
        <v/>
      </c>
      <c r="D49" s="23" t="str">
        <f>IF('3_캐릭터정보'!I49="","",'3_캐릭터정보'!I49)</f>
        <v/>
      </c>
      <c r="E49" s="23" t="str">
        <f>IF('3_캐릭터정보'!J49="","",'3_캐릭터정보'!J49)</f>
        <v/>
      </c>
      <c r="F49" s="24">
        <f>IF($B49&lt;&gt;"Y",0,IFERROR(SUMPRODUCT(('1_보스정보'!$H$8:$H$67="Y")*(('1_보스정보'!$J$7=$D49)*('1_보스정보'!$J$8:$J$67="Y")+('1_보스정보'!$K$7=$D49)*('1_보스정보'!$K$8:$K$67="Y")+('1_보스정보'!$L$7=$D49)*('1_보스정보'!$L$8:$L$67="Y")+('1_보스정보'!$M$7=$D49)*('1_보스정보'!$M$8:$M$67="Y")+('1_보스정보'!$N$7=$D49)*('1_보스정보'!$N$8:$N$67="Y")+('1_보스정보'!$O$7=$D49)*('1_보스정보'!$O$8:$O$67="Y")+('1_보스정보'!$P$7=$D49)*('1_보스정보'!$P$8:$P$67="Y")+('1_보스정보'!$Q$7=$D49)*('1_보스정보'!$Q$8:$Q$67="Y")+('1_보스정보'!$R$7=$D49)*('1_보스정보'!$R$8:$R$67="Y")+('1_보스정보'!$S$7=$D49)*('1_보스정보'!$S$8:$S$67="Y")+('1_보스정보'!$T$7=$D49)*('1_보스정보'!$T$8:$T$67="Y")+('1_보스정보'!$U$7=$D49)*('1_보스정보'!$U$8:$U$67="Y"))),0))</f>
        <v>0</v>
      </c>
      <c r="G49" s="24" t="str">
        <f>IF($B49&lt;&gt;"Y","",SUM($F$8:F49))</f>
        <v/>
      </c>
      <c r="H49" s="25">
        <f>IF($B49&lt;&gt;"Y",0,IFERROR(SUMPRODUCT(('1_보스정보'!$H$8:$H$67="Y")*(('1_보스정보'!$J$7=$D49)*('1_보스정보'!$J$8:$J$67="Y")+('1_보스정보'!$K$7=$D49)*('1_보스정보'!$K$8:$K$67="Y")+('1_보스정보'!$L$7=$D49)*('1_보스정보'!$L$8:$L$67="Y")+('1_보스정보'!$M$7=$D49)*('1_보스정보'!$M$8:$M$67="Y")+('1_보스정보'!$N$7=$D49)*('1_보스정보'!$N$8:$N$67="Y")+('1_보스정보'!$O$7=$D49)*('1_보스정보'!$O$8:$O$67="Y")+('1_보스정보'!$P$7=$D49)*('1_보스정보'!$P$8:$P$67="Y")+('1_보스정보'!$Q$7=$D49)*('1_보스정보'!$Q$8:$Q$67="Y")+('1_보스정보'!$R$7=$D49)*('1_보스정보'!$R$8:$R$67="Y")+('1_보스정보'!$S$7=$D49)*('1_보스정보'!$S$8:$S$67="Y")+('1_보스정보'!$T$7=$D49)*('1_보스정보'!$T$8:$T$67="Y")+('1_보스정보'!$U$7=$D49)*('1_보스정보'!$U$8:$U$67="Y"))*'1_보스정보'!$D$8:$D$67),0))</f>
        <v>0</v>
      </c>
      <c r="I49" s="24">
        <f>IF($B49&lt;&gt;"Y",0,IFERROR(SUMPRODUCT(('1_보스정보'!$H$8:$H$67="Y")*(('1_보스정보'!$J$7=$D49)*('1_보스정보'!$J$8:$J$67="Y")+('1_보스정보'!$K$7=$D49)*('1_보스정보'!$K$8:$K$67="Y")+('1_보스정보'!$L$7=$D49)*('1_보스정보'!$L$8:$L$67="Y")+('1_보스정보'!$M$7=$D49)*('1_보스정보'!$M$8:$M$67="Y")+('1_보스정보'!$N$7=$D49)*('1_보스정보'!$N$8:$N$67="Y")+('1_보스정보'!$O$7=$D49)*('1_보스정보'!$O$8:$O$67="Y")+('1_보스정보'!$P$7=$D49)*('1_보스정보'!$P$8:$P$67="Y")+('1_보스정보'!$Q$7=$D49)*('1_보스정보'!$Q$8:$Q$67="Y")+('1_보스정보'!$R$7=$D49)*('1_보스정보'!$R$8:$R$67="Y")+('1_보스정보'!$S$7=$D49)*('1_보스정보'!$S$8:$S$67="Y")+('1_보스정보'!$T$7=$D49)*('1_보스정보'!$T$8:$T$67="Y")+('1_보스정보'!$U$7=$D49)*('1_보스정보'!$U$8:$U$67="Y"))*'1_보스정보'!$E$8:$E$67),0))</f>
        <v>0</v>
      </c>
      <c r="J49" s="24">
        <f>IF($B49&lt;&gt;"Y",0,IFERROR(SUMPRODUCT(('1_보스정보'!$H$8:$H$67="Y")*(('1_보스정보'!$J$7=$D49)*('1_보스정보'!$J$8:$J$67="Y")+('1_보스정보'!$K$7=$D49)*('1_보스정보'!$K$8:$K$67="Y")+('1_보스정보'!$L$7=$D49)*('1_보스정보'!$L$8:$L$67="Y")+('1_보스정보'!$M$7=$D49)*('1_보스정보'!$M$8:$M$67="Y")+('1_보스정보'!$N$7=$D49)*('1_보스정보'!$N$8:$N$67="Y")+('1_보스정보'!$O$7=$D49)*('1_보스정보'!$O$8:$O$67="Y")+('1_보스정보'!$P$7=$D49)*('1_보스정보'!$P$8:$P$67="Y")+('1_보스정보'!$Q$7=$D49)*('1_보스정보'!$Q$8:$Q$67="Y")+('1_보스정보'!$R$7=$D49)*('1_보스정보'!$R$8:$R$67="Y")+('1_보스정보'!$S$7=$D49)*('1_보스정보'!$S$8:$S$67="Y")+('1_보스정보'!$T$7=$D49)*('1_보스정보'!$T$8:$T$67="Y")+('1_보스정보'!$U$7=$D49)*('1_보스정보'!$U$8:$U$67="Y"))*'1_보스정보'!$F$8:$F$67),0))</f>
        <v>0</v>
      </c>
      <c r="K49" s="24">
        <f>IF($B49&lt;&gt;"Y",0,IFERROR(SUMPRODUCT(('1_보스정보'!$H$8:$H$67="Y")*(('1_보스정보'!$J$7=$D49)*('1_보스정보'!$J$8:$J$67="Y")+('1_보스정보'!$K$7=$D49)*('1_보스정보'!$K$8:$K$67="Y")+('1_보스정보'!$L$7=$D49)*('1_보스정보'!$L$8:$L$67="Y")+('1_보스정보'!$M$7=$D49)*('1_보스정보'!$M$8:$M$67="Y")+('1_보스정보'!$N$7=$D49)*('1_보스정보'!$N$8:$N$67="Y")+('1_보스정보'!$O$7=$D49)*('1_보스정보'!$O$8:$O$67="Y")+('1_보스정보'!$P$7=$D49)*('1_보스정보'!$P$8:$P$67="Y")+('1_보스정보'!$Q$7=$D49)*('1_보스정보'!$Q$8:$Q$67="Y")+('1_보스정보'!$R$7=$D49)*('1_보스정보'!$R$8:$R$67="Y")+('1_보스정보'!$S$7=$D49)*('1_보스정보'!$S$8:$S$67="Y")+('1_보스정보'!$T$7=$D49)*('1_보스정보'!$T$8:$T$67="Y")+('1_보스정보'!$U$7=$D49)*('1_보스정보'!$U$8:$U$67="Y"))*'1_보스정보'!$G$8:$G$67),0))</f>
        <v>0</v>
      </c>
      <c r="L49" s="26">
        <f>IF('3_캐릭터정보'!L49="",0,'3_캐릭터정보'!L49)</f>
        <v>0</v>
      </c>
      <c r="M49" s="27">
        <f>IF($B49&lt;&gt;"Y",0,IFERROR(INDEX('2_도핑계산'!$J$4:$J$13,MATCH($E49,'2_도핑계산'!$G$4:$G$13,0)),0))</f>
        <v>0</v>
      </c>
      <c r="N49" s="27">
        <f t="shared" si="1"/>
        <v>0</v>
      </c>
      <c r="O49" s="23" t="str">
        <f>IF($B49&lt;&gt;"Y","",IF(F49&gt;'1_보스정보'!$B$3,"초과","OK"))</f>
        <v/>
      </c>
      <c r="P49" s="23" t="str">
        <f>IF($B49&lt;&gt;"Y","",IF(G49&gt;'1_보스정보'!$B$4,"초과","OK"))</f>
        <v/>
      </c>
      <c r="Q49" s="23" t="str">
        <f>IF('3_캐릭터정보'!O49="","",'3_캐릭터정보'!O49)</f>
        <v/>
      </c>
    </row>
    <row r="50" spans="1:17">
      <c r="A50" s="23">
        <f>'3_캐릭터정보'!A50</f>
        <v>43</v>
      </c>
      <c r="B50" s="23" t="str">
        <f>'3_캐릭터정보'!B50</f>
        <v>N</v>
      </c>
      <c r="C50" s="23" t="str">
        <f>IF('3_캐릭터정보'!C50="","",'3_캐릭터정보'!C50)</f>
        <v/>
      </c>
      <c r="D50" s="23" t="str">
        <f>IF('3_캐릭터정보'!I50="","",'3_캐릭터정보'!I50)</f>
        <v/>
      </c>
      <c r="E50" s="23" t="str">
        <f>IF('3_캐릭터정보'!J50="","",'3_캐릭터정보'!J50)</f>
        <v/>
      </c>
      <c r="F50" s="24">
        <f>IF($B50&lt;&gt;"Y",0,IFERROR(SUMPRODUCT(('1_보스정보'!$H$8:$H$67="Y")*(('1_보스정보'!$J$7=$D50)*('1_보스정보'!$J$8:$J$67="Y")+('1_보스정보'!$K$7=$D50)*('1_보스정보'!$K$8:$K$67="Y")+('1_보스정보'!$L$7=$D50)*('1_보스정보'!$L$8:$L$67="Y")+('1_보스정보'!$M$7=$D50)*('1_보스정보'!$M$8:$M$67="Y")+('1_보스정보'!$N$7=$D50)*('1_보스정보'!$N$8:$N$67="Y")+('1_보스정보'!$O$7=$D50)*('1_보스정보'!$O$8:$O$67="Y")+('1_보스정보'!$P$7=$D50)*('1_보스정보'!$P$8:$P$67="Y")+('1_보스정보'!$Q$7=$D50)*('1_보스정보'!$Q$8:$Q$67="Y")+('1_보스정보'!$R$7=$D50)*('1_보스정보'!$R$8:$R$67="Y")+('1_보스정보'!$S$7=$D50)*('1_보스정보'!$S$8:$S$67="Y")+('1_보스정보'!$T$7=$D50)*('1_보스정보'!$T$8:$T$67="Y")+('1_보스정보'!$U$7=$D50)*('1_보스정보'!$U$8:$U$67="Y"))),0))</f>
        <v>0</v>
      </c>
      <c r="G50" s="24" t="str">
        <f>IF($B50&lt;&gt;"Y","",SUM($F$8:F50))</f>
        <v/>
      </c>
      <c r="H50" s="25">
        <f>IF($B50&lt;&gt;"Y",0,IFERROR(SUMPRODUCT(('1_보스정보'!$H$8:$H$67="Y")*(('1_보스정보'!$J$7=$D50)*('1_보스정보'!$J$8:$J$67="Y")+('1_보스정보'!$K$7=$D50)*('1_보스정보'!$K$8:$K$67="Y")+('1_보스정보'!$L$7=$D50)*('1_보스정보'!$L$8:$L$67="Y")+('1_보스정보'!$M$7=$D50)*('1_보스정보'!$M$8:$M$67="Y")+('1_보스정보'!$N$7=$D50)*('1_보스정보'!$N$8:$N$67="Y")+('1_보스정보'!$O$7=$D50)*('1_보스정보'!$O$8:$O$67="Y")+('1_보스정보'!$P$7=$D50)*('1_보스정보'!$P$8:$P$67="Y")+('1_보스정보'!$Q$7=$D50)*('1_보스정보'!$Q$8:$Q$67="Y")+('1_보스정보'!$R$7=$D50)*('1_보스정보'!$R$8:$R$67="Y")+('1_보스정보'!$S$7=$D50)*('1_보스정보'!$S$8:$S$67="Y")+('1_보스정보'!$T$7=$D50)*('1_보스정보'!$T$8:$T$67="Y")+('1_보스정보'!$U$7=$D50)*('1_보스정보'!$U$8:$U$67="Y"))*'1_보스정보'!$D$8:$D$67),0))</f>
        <v>0</v>
      </c>
      <c r="I50" s="24">
        <f>IF($B50&lt;&gt;"Y",0,IFERROR(SUMPRODUCT(('1_보스정보'!$H$8:$H$67="Y")*(('1_보스정보'!$J$7=$D50)*('1_보스정보'!$J$8:$J$67="Y")+('1_보스정보'!$K$7=$D50)*('1_보스정보'!$K$8:$K$67="Y")+('1_보스정보'!$L$7=$D50)*('1_보스정보'!$L$8:$L$67="Y")+('1_보스정보'!$M$7=$D50)*('1_보스정보'!$M$8:$M$67="Y")+('1_보스정보'!$N$7=$D50)*('1_보스정보'!$N$8:$N$67="Y")+('1_보스정보'!$O$7=$D50)*('1_보스정보'!$O$8:$O$67="Y")+('1_보스정보'!$P$7=$D50)*('1_보스정보'!$P$8:$P$67="Y")+('1_보스정보'!$Q$7=$D50)*('1_보스정보'!$Q$8:$Q$67="Y")+('1_보스정보'!$R$7=$D50)*('1_보스정보'!$R$8:$R$67="Y")+('1_보스정보'!$S$7=$D50)*('1_보스정보'!$S$8:$S$67="Y")+('1_보스정보'!$T$7=$D50)*('1_보스정보'!$T$8:$T$67="Y")+('1_보스정보'!$U$7=$D50)*('1_보스정보'!$U$8:$U$67="Y"))*'1_보스정보'!$E$8:$E$67),0))</f>
        <v>0</v>
      </c>
      <c r="J50" s="24">
        <f>IF($B50&lt;&gt;"Y",0,IFERROR(SUMPRODUCT(('1_보스정보'!$H$8:$H$67="Y")*(('1_보스정보'!$J$7=$D50)*('1_보스정보'!$J$8:$J$67="Y")+('1_보스정보'!$K$7=$D50)*('1_보스정보'!$K$8:$K$67="Y")+('1_보스정보'!$L$7=$D50)*('1_보스정보'!$L$8:$L$67="Y")+('1_보스정보'!$M$7=$D50)*('1_보스정보'!$M$8:$M$67="Y")+('1_보스정보'!$N$7=$D50)*('1_보스정보'!$N$8:$N$67="Y")+('1_보스정보'!$O$7=$D50)*('1_보스정보'!$O$8:$O$67="Y")+('1_보스정보'!$P$7=$D50)*('1_보스정보'!$P$8:$P$67="Y")+('1_보스정보'!$Q$7=$D50)*('1_보스정보'!$Q$8:$Q$67="Y")+('1_보스정보'!$R$7=$D50)*('1_보스정보'!$R$8:$R$67="Y")+('1_보스정보'!$S$7=$D50)*('1_보스정보'!$S$8:$S$67="Y")+('1_보스정보'!$T$7=$D50)*('1_보스정보'!$T$8:$T$67="Y")+('1_보스정보'!$U$7=$D50)*('1_보스정보'!$U$8:$U$67="Y"))*'1_보스정보'!$F$8:$F$67),0))</f>
        <v>0</v>
      </c>
      <c r="K50" s="24">
        <f>IF($B50&lt;&gt;"Y",0,IFERROR(SUMPRODUCT(('1_보스정보'!$H$8:$H$67="Y")*(('1_보스정보'!$J$7=$D50)*('1_보스정보'!$J$8:$J$67="Y")+('1_보스정보'!$K$7=$D50)*('1_보스정보'!$K$8:$K$67="Y")+('1_보스정보'!$L$7=$D50)*('1_보스정보'!$L$8:$L$67="Y")+('1_보스정보'!$M$7=$D50)*('1_보스정보'!$M$8:$M$67="Y")+('1_보스정보'!$N$7=$D50)*('1_보스정보'!$N$8:$N$67="Y")+('1_보스정보'!$O$7=$D50)*('1_보스정보'!$O$8:$O$67="Y")+('1_보스정보'!$P$7=$D50)*('1_보스정보'!$P$8:$P$67="Y")+('1_보스정보'!$Q$7=$D50)*('1_보스정보'!$Q$8:$Q$67="Y")+('1_보스정보'!$R$7=$D50)*('1_보스정보'!$R$8:$R$67="Y")+('1_보스정보'!$S$7=$D50)*('1_보스정보'!$S$8:$S$67="Y")+('1_보스정보'!$T$7=$D50)*('1_보스정보'!$T$8:$T$67="Y")+('1_보스정보'!$U$7=$D50)*('1_보스정보'!$U$8:$U$67="Y"))*'1_보스정보'!$G$8:$G$67),0))</f>
        <v>0</v>
      </c>
      <c r="L50" s="26">
        <f>IF('3_캐릭터정보'!L50="",0,'3_캐릭터정보'!L50)</f>
        <v>0</v>
      </c>
      <c r="M50" s="27">
        <f>IF($B50&lt;&gt;"Y",0,IFERROR(INDEX('2_도핑계산'!$J$4:$J$13,MATCH($E50,'2_도핑계산'!$G$4:$G$13,0)),0))</f>
        <v>0</v>
      </c>
      <c r="N50" s="27">
        <f t="shared" si="1"/>
        <v>0</v>
      </c>
      <c r="O50" s="23" t="str">
        <f>IF($B50&lt;&gt;"Y","",IF(F50&gt;'1_보스정보'!$B$3,"초과","OK"))</f>
        <v/>
      </c>
      <c r="P50" s="23" t="str">
        <f>IF($B50&lt;&gt;"Y","",IF(G50&gt;'1_보스정보'!$B$4,"초과","OK"))</f>
        <v/>
      </c>
      <c r="Q50" s="23" t="str">
        <f>IF('3_캐릭터정보'!O50="","",'3_캐릭터정보'!O50)</f>
        <v/>
      </c>
    </row>
    <row r="51" spans="1:17">
      <c r="A51" s="23">
        <f>'3_캐릭터정보'!A51</f>
        <v>44</v>
      </c>
      <c r="B51" s="23" t="str">
        <f>'3_캐릭터정보'!B51</f>
        <v>N</v>
      </c>
      <c r="C51" s="23" t="str">
        <f>IF('3_캐릭터정보'!C51="","",'3_캐릭터정보'!C51)</f>
        <v/>
      </c>
      <c r="D51" s="23" t="str">
        <f>IF('3_캐릭터정보'!I51="","",'3_캐릭터정보'!I51)</f>
        <v/>
      </c>
      <c r="E51" s="23" t="str">
        <f>IF('3_캐릭터정보'!J51="","",'3_캐릭터정보'!J51)</f>
        <v/>
      </c>
      <c r="F51" s="24">
        <f>IF($B51&lt;&gt;"Y",0,IFERROR(SUMPRODUCT(('1_보스정보'!$H$8:$H$67="Y")*(('1_보스정보'!$J$7=$D51)*('1_보스정보'!$J$8:$J$67="Y")+('1_보스정보'!$K$7=$D51)*('1_보스정보'!$K$8:$K$67="Y")+('1_보스정보'!$L$7=$D51)*('1_보스정보'!$L$8:$L$67="Y")+('1_보스정보'!$M$7=$D51)*('1_보스정보'!$M$8:$M$67="Y")+('1_보스정보'!$N$7=$D51)*('1_보스정보'!$N$8:$N$67="Y")+('1_보스정보'!$O$7=$D51)*('1_보스정보'!$O$8:$O$67="Y")+('1_보스정보'!$P$7=$D51)*('1_보스정보'!$P$8:$P$67="Y")+('1_보스정보'!$Q$7=$D51)*('1_보스정보'!$Q$8:$Q$67="Y")+('1_보스정보'!$R$7=$D51)*('1_보스정보'!$R$8:$R$67="Y")+('1_보스정보'!$S$7=$D51)*('1_보스정보'!$S$8:$S$67="Y")+('1_보스정보'!$T$7=$D51)*('1_보스정보'!$T$8:$T$67="Y")+('1_보스정보'!$U$7=$D51)*('1_보스정보'!$U$8:$U$67="Y"))),0))</f>
        <v>0</v>
      </c>
      <c r="G51" s="24" t="str">
        <f>IF($B51&lt;&gt;"Y","",SUM($F$8:F51))</f>
        <v/>
      </c>
      <c r="H51" s="25">
        <f>IF($B51&lt;&gt;"Y",0,IFERROR(SUMPRODUCT(('1_보스정보'!$H$8:$H$67="Y")*(('1_보스정보'!$J$7=$D51)*('1_보스정보'!$J$8:$J$67="Y")+('1_보스정보'!$K$7=$D51)*('1_보스정보'!$K$8:$K$67="Y")+('1_보스정보'!$L$7=$D51)*('1_보스정보'!$L$8:$L$67="Y")+('1_보스정보'!$M$7=$D51)*('1_보스정보'!$M$8:$M$67="Y")+('1_보스정보'!$N$7=$D51)*('1_보스정보'!$N$8:$N$67="Y")+('1_보스정보'!$O$7=$D51)*('1_보스정보'!$O$8:$O$67="Y")+('1_보스정보'!$P$7=$D51)*('1_보스정보'!$P$8:$P$67="Y")+('1_보스정보'!$Q$7=$D51)*('1_보스정보'!$Q$8:$Q$67="Y")+('1_보스정보'!$R$7=$D51)*('1_보스정보'!$R$8:$R$67="Y")+('1_보스정보'!$S$7=$D51)*('1_보스정보'!$S$8:$S$67="Y")+('1_보스정보'!$T$7=$D51)*('1_보스정보'!$T$8:$T$67="Y")+('1_보스정보'!$U$7=$D51)*('1_보스정보'!$U$8:$U$67="Y"))*'1_보스정보'!$D$8:$D$67),0))</f>
        <v>0</v>
      </c>
      <c r="I51" s="24">
        <f>IF($B51&lt;&gt;"Y",0,IFERROR(SUMPRODUCT(('1_보스정보'!$H$8:$H$67="Y")*(('1_보스정보'!$J$7=$D51)*('1_보스정보'!$J$8:$J$67="Y")+('1_보스정보'!$K$7=$D51)*('1_보스정보'!$K$8:$K$67="Y")+('1_보스정보'!$L$7=$D51)*('1_보스정보'!$L$8:$L$67="Y")+('1_보스정보'!$M$7=$D51)*('1_보스정보'!$M$8:$M$67="Y")+('1_보스정보'!$N$7=$D51)*('1_보스정보'!$N$8:$N$67="Y")+('1_보스정보'!$O$7=$D51)*('1_보스정보'!$O$8:$O$67="Y")+('1_보스정보'!$P$7=$D51)*('1_보스정보'!$P$8:$P$67="Y")+('1_보스정보'!$Q$7=$D51)*('1_보스정보'!$Q$8:$Q$67="Y")+('1_보스정보'!$R$7=$D51)*('1_보스정보'!$R$8:$R$67="Y")+('1_보스정보'!$S$7=$D51)*('1_보스정보'!$S$8:$S$67="Y")+('1_보스정보'!$T$7=$D51)*('1_보스정보'!$T$8:$T$67="Y")+('1_보스정보'!$U$7=$D51)*('1_보스정보'!$U$8:$U$67="Y"))*'1_보스정보'!$E$8:$E$67),0))</f>
        <v>0</v>
      </c>
      <c r="J51" s="24">
        <f>IF($B51&lt;&gt;"Y",0,IFERROR(SUMPRODUCT(('1_보스정보'!$H$8:$H$67="Y")*(('1_보스정보'!$J$7=$D51)*('1_보스정보'!$J$8:$J$67="Y")+('1_보스정보'!$K$7=$D51)*('1_보스정보'!$K$8:$K$67="Y")+('1_보스정보'!$L$7=$D51)*('1_보스정보'!$L$8:$L$67="Y")+('1_보스정보'!$M$7=$D51)*('1_보스정보'!$M$8:$M$67="Y")+('1_보스정보'!$N$7=$D51)*('1_보스정보'!$N$8:$N$67="Y")+('1_보스정보'!$O$7=$D51)*('1_보스정보'!$O$8:$O$67="Y")+('1_보스정보'!$P$7=$D51)*('1_보스정보'!$P$8:$P$67="Y")+('1_보스정보'!$Q$7=$D51)*('1_보스정보'!$Q$8:$Q$67="Y")+('1_보스정보'!$R$7=$D51)*('1_보스정보'!$R$8:$R$67="Y")+('1_보스정보'!$S$7=$D51)*('1_보스정보'!$S$8:$S$67="Y")+('1_보스정보'!$T$7=$D51)*('1_보스정보'!$T$8:$T$67="Y")+('1_보스정보'!$U$7=$D51)*('1_보스정보'!$U$8:$U$67="Y"))*'1_보스정보'!$F$8:$F$67),0))</f>
        <v>0</v>
      </c>
      <c r="K51" s="24">
        <f>IF($B51&lt;&gt;"Y",0,IFERROR(SUMPRODUCT(('1_보스정보'!$H$8:$H$67="Y")*(('1_보스정보'!$J$7=$D51)*('1_보스정보'!$J$8:$J$67="Y")+('1_보스정보'!$K$7=$D51)*('1_보스정보'!$K$8:$K$67="Y")+('1_보스정보'!$L$7=$D51)*('1_보스정보'!$L$8:$L$67="Y")+('1_보스정보'!$M$7=$D51)*('1_보스정보'!$M$8:$M$67="Y")+('1_보스정보'!$N$7=$D51)*('1_보스정보'!$N$8:$N$67="Y")+('1_보스정보'!$O$7=$D51)*('1_보스정보'!$O$8:$O$67="Y")+('1_보스정보'!$P$7=$D51)*('1_보스정보'!$P$8:$P$67="Y")+('1_보스정보'!$Q$7=$D51)*('1_보스정보'!$Q$8:$Q$67="Y")+('1_보스정보'!$R$7=$D51)*('1_보스정보'!$R$8:$R$67="Y")+('1_보스정보'!$S$7=$D51)*('1_보스정보'!$S$8:$S$67="Y")+('1_보스정보'!$T$7=$D51)*('1_보스정보'!$T$8:$T$67="Y")+('1_보스정보'!$U$7=$D51)*('1_보스정보'!$U$8:$U$67="Y"))*'1_보스정보'!$G$8:$G$67),0))</f>
        <v>0</v>
      </c>
      <c r="L51" s="26">
        <f>IF('3_캐릭터정보'!L51="",0,'3_캐릭터정보'!L51)</f>
        <v>0</v>
      </c>
      <c r="M51" s="27">
        <f>IF($B51&lt;&gt;"Y",0,IFERROR(INDEX('2_도핑계산'!$J$4:$J$13,MATCH($E51,'2_도핑계산'!$G$4:$G$13,0)),0))</f>
        <v>0</v>
      </c>
      <c r="N51" s="27">
        <f t="shared" si="1"/>
        <v>0</v>
      </c>
      <c r="O51" s="23" t="str">
        <f>IF($B51&lt;&gt;"Y","",IF(F51&gt;'1_보스정보'!$B$3,"초과","OK"))</f>
        <v/>
      </c>
      <c r="P51" s="23" t="str">
        <f>IF($B51&lt;&gt;"Y","",IF(G51&gt;'1_보스정보'!$B$4,"초과","OK"))</f>
        <v/>
      </c>
      <c r="Q51" s="23" t="str">
        <f>IF('3_캐릭터정보'!O51="","",'3_캐릭터정보'!O51)</f>
        <v/>
      </c>
    </row>
    <row r="52" spans="1:17">
      <c r="A52" s="23">
        <f>'3_캐릭터정보'!A52</f>
        <v>45</v>
      </c>
      <c r="B52" s="23" t="str">
        <f>'3_캐릭터정보'!B52</f>
        <v>N</v>
      </c>
      <c r="C52" s="23" t="str">
        <f>IF('3_캐릭터정보'!C52="","",'3_캐릭터정보'!C52)</f>
        <v/>
      </c>
      <c r="D52" s="23" t="str">
        <f>IF('3_캐릭터정보'!I52="","",'3_캐릭터정보'!I52)</f>
        <v/>
      </c>
      <c r="E52" s="23" t="str">
        <f>IF('3_캐릭터정보'!J52="","",'3_캐릭터정보'!J52)</f>
        <v/>
      </c>
      <c r="F52" s="24">
        <f>IF($B52&lt;&gt;"Y",0,IFERROR(SUMPRODUCT(('1_보스정보'!$H$8:$H$67="Y")*(('1_보스정보'!$J$7=$D52)*('1_보스정보'!$J$8:$J$67="Y")+('1_보스정보'!$K$7=$D52)*('1_보스정보'!$K$8:$K$67="Y")+('1_보스정보'!$L$7=$D52)*('1_보스정보'!$L$8:$L$67="Y")+('1_보스정보'!$M$7=$D52)*('1_보스정보'!$M$8:$M$67="Y")+('1_보스정보'!$N$7=$D52)*('1_보스정보'!$N$8:$N$67="Y")+('1_보스정보'!$O$7=$D52)*('1_보스정보'!$O$8:$O$67="Y")+('1_보스정보'!$P$7=$D52)*('1_보스정보'!$P$8:$P$67="Y")+('1_보스정보'!$Q$7=$D52)*('1_보스정보'!$Q$8:$Q$67="Y")+('1_보스정보'!$R$7=$D52)*('1_보스정보'!$R$8:$R$67="Y")+('1_보스정보'!$S$7=$D52)*('1_보스정보'!$S$8:$S$67="Y")+('1_보스정보'!$T$7=$D52)*('1_보스정보'!$T$8:$T$67="Y")+('1_보스정보'!$U$7=$D52)*('1_보스정보'!$U$8:$U$67="Y"))),0))</f>
        <v>0</v>
      </c>
      <c r="G52" s="24" t="str">
        <f>IF($B52&lt;&gt;"Y","",SUM($F$8:F52))</f>
        <v/>
      </c>
      <c r="H52" s="25">
        <f>IF($B52&lt;&gt;"Y",0,IFERROR(SUMPRODUCT(('1_보스정보'!$H$8:$H$67="Y")*(('1_보스정보'!$J$7=$D52)*('1_보스정보'!$J$8:$J$67="Y")+('1_보스정보'!$K$7=$D52)*('1_보스정보'!$K$8:$K$67="Y")+('1_보스정보'!$L$7=$D52)*('1_보스정보'!$L$8:$L$67="Y")+('1_보스정보'!$M$7=$D52)*('1_보스정보'!$M$8:$M$67="Y")+('1_보스정보'!$N$7=$D52)*('1_보스정보'!$N$8:$N$67="Y")+('1_보스정보'!$O$7=$D52)*('1_보스정보'!$O$8:$O$67="Y")+('1_보스정보'!$P$7=$D52)*('1_보스정보'!$P$8:$P$67="Y")+('1_보스정보'!$Q$7=$D52)*('1_보스정보'!$Q$8:$Q$67="Y")+('1_보스정보'!$R$7=$D52)*('1_보스정보'!$R$8:$R$67="Y")+('1_보스정보'!$S$7=$D52)*('1_보스정보'!$S$8:$S$67="Y")+('1_보스정보'!$T$7=$D52)*('1_보스정보'!$T$8:$T$67="Y")+('1_보스정보'!$U$7=$D52)*('1_보스정보'!$U$8:$U$67="Y"))*'1_보스정보'!$D$8:$D$67),0))</f>
        <v>0</v>
      </c>
      <c r="I52" s="24">
        <f>IF($B52&lt;&gt;"Y",0,IFERROR(SUMPRODUCT(('1_보스정보'!$H$8:$H$67="Y")*(('1_보스정보'!$J$7=$D52)*('1_보스정보'!$J$8:$J$67="Y")+('1_보스정보'!$K$7=$D52)*('1_보스정보'!$K$8:$K$67="Y")+('1_보스정보'!$L$7=$D52)*('1_보스정보'!$L$8:$L$67="Y")+('1_보스정보'!$M$7=$D52)*('1_보스정보'!$M$8:$M$67="Y")+('1_보스정보'!$N$7=$D52)*('1_보스정보'!$N$8:$N$67="Y")+('1_보스정보'!$O$7=$D52)*('1_보스정보'!$O$8:$O$67="Y")+('1_보스정보'!$P$7=$D52)*('1_보스정보'!$P$8:$P$67="Y")+('1_보스정보'!$Q$7=$D52)*('1_보스정보'!$Q$8:$Q$67="Y")+('1_보스정보'!$R$7=$D52)*('1_보스정보'!$R$8:$R$67="Y")+('1_보스정보'!$S$7=$D52)*('1_보스정보'!$S$8:$S$67="Y")+('1_보스정보'!$T$7=$D52)*('1_보스정보'!$T$8:$T$67="Y")+('1_보스정보'!$U$7=$D52)*('1_보스정보'!$U$8:$U$67="Y"))*'1_보스정보'!$E$8:$E$67),0))</f>
        <v>0</v>
      </c>
      <c r="J52" s="24">
        <f>IF($B52&lt;&gt;"Y",0,IFERROR(SUMPRODUCT(('1_보스정보'!$H$8:$H$67="Y")*(('1_보스정보'!$J$7=$D52)*('1_보스정보'!$J$8:$J$67="Y")+('1_보스정보'!$K$7=$D52)*('1_보스정보'!$K$8:$K$67="Y")+('1_보스정보'!$L$7=$D52)*('1_보스정보'!$L$8:$L$67="Y")+('1_보스정보'!$M$7=$D52)*('1_보스정보'!$M$8:$M$67="Y")+('1_보스정보'!$N$7=$D52)*('1_보스정보'!$N$8:$N$67="Y")+('1_보스정보'!$O$7=$D52)*('1_보스정보'!$O$8:$O$67="Y")+('1_보스정보'!$P$7=$D52)*('1_보스정보'!$P$8:$P$67="Y")+('1_보스정보'!$Q$7=$D52)*('1_보스정보'!$Q$8:$Q$67="Y")+('1_보스정보'!$R$7=$D52)*('1_보스정보'!$R$8:$R$67="Y")+('1_보스정보'!$S$7=$D52)*('1_보스정보'!$S$8:$S$67="Y")+('1_보스정보'!$T$7=$D52)*('1_보스정보'!$T$8:$T$67="Y")+('1_보스정보'!$U$7=$D52)*('1_보스정보'!$U$8:$U$67="Y"))*'1_보스정보'!$F$8:$F$67),0))</f>
        <v>0</v>
      </c>
      <c r="K52" s="24">
        <f>IF($B52&lt;&gt;"Y",0,IFERROR(SUMPRODUCT(('1_보스정보'!$H$8:$H$67="Y")*(('1_보스정보'!$J$7=$D52)*('1_보스정보'!$J$8:$J$67="Y")+('1_보스정보'!$K$7=$D52)*('1_보스정보'!$K$8:$K$67="Y")+('1_보스정보'!$L$7=$D52)*('1_보스정보'!$L$8:$L$67="Y")+('1_보스정보'!$M$7=$D52)*('1_보스정보'!$M$8:$M$67="Y")+('1_보스정보'!$N$7=$D52)*('1_보스정보'!$N$8:$N$67="Y")+('1_보스정보'!$O$7=$D52)*('1_보스정보'!$O$8:$O$67="Y")+('1_보스정보'!$P$7=$D52)*('1_보스정보'!$P$8:$P$67="Y")+('1_보스정보'!$Q$7=$D52)*('1_보스정보'!$Q$8:$Q$67="Y")+('1_보스정보'!$R$7=$D52)*('1_보스정보'!$R$8:$R$67="Y")+('1_보스정보'!$S$7=$D52)*('1_보스정보'!$S$8:$S$67="Y")+('1_보스정보'!$T$7=$D52)*('1_보스정보'!$T$8:$T$67="Y")+('1_보스정보'!$U$7=$D52)*('1_보스정보'!$U$8:$U$67="Y"))*'1_보스정보'!$G$8:$G$67),0))</f>
        <v>0</v>
      </c>
      <c r="L52" s="26">
        <f>IF('3_캐릭터정보'!L52="",0,'3_캐릭터정보'!L52)</f>
        <v>0</v>
      </c>
      <c r="M52" s="27">
        <f>IF($B52&lt;&gt;"Y",0,IFERROR(INDEX('2_도핑계산'!$J$4:$J$13,MATCH($E52,'2_도핑계산'!$G$4:$G$13,0)),0))</f>
        <v>0</v>
      </c>
      <c r="N52" s="27">
        <f t="shared" si="1"/>
        <v>0</v>
      </c>
      <c r="O52" s="23" t="str">
        <f>IF($B52&lt;&gt;"Y","",IF(F52&gt;'1_보스정보'!$B$3,"초과","OK"))</f>
        <v/>
      </c>
      <c r="P52" s="23" t="str">
        <f>IF($B52&lt;&gt;"Y","",IF(G52&gt;'1_보스정보'!$B$4,"초과","OK"))</f>
        <v/>
      </c>
      <c r="Q52" s="23" t="str">
        <f>IF('3_캐릭터정보'!O52="","",'3_캐릭터정보'!O52)</f>
        <v/>
      </c>
    </row>
    <row r="53" spans="1:17">
      <c r="A53" s="23">
        <f>'3_캐릭터정보'!A53</f>
        <v>46</v>
      </c>
      <c r="B53" s="23" t="str">
        <f>'3_캐릭터정보'!B53</f>
        <v>N</v>
      </c>
      <c r="C53" s="23" t="str">
        <f>IF('3_캐릭터정보'!C53="","",'3_캐릭터정보'!C53)</f>
        <v/>
      </c>
      <c r="D53" s="23" t="str">
        <f>IF('3_캐릭터정보'!I53="","",'3_캐릭터정보'!I53)</f>
        <v/>
      </c>
      <c r="E53" s="23" t="str">
        <f>IF('3_캐릭터정보'!J53="","",'3_캐릭터정보'!J53)</f>
        <v/>
      </c>
      <c r="F53" s="24">
        <f>IF($B53&lt;&gt;"Y",0,IFERROR(SUMPRODUCT(('1_보스정보'!$H$8:$H$67="Y")*(('1_보스정보'!$J$7=$D53)*('1_보스정보'!$J$8:$J$67="Y")+('1_보스정보'!$K$7=$D53)*('1_보스정보'!$K$8:$K$67="Y")+('1_보스정보'!$L$7=$D53)*('1_보스정보'!$L$8:$L$67="Y")+('1_보스정보'!$M$7=$D53)*('1_보스정보'!$M$8:$M$67="Y")+('1_보스정보'!$N$7=$D53)*('1_보스정보'!$N$8:$N$67="Y")+('1_보스정보'!$O$7=$D53)*('1_보스정보'!$O$8:$O$67="Y")+('1_보스정보'!$P$7=$D53)*('1_보스정보'!$P$8:$P$67="Y")+('1_보스정보'!$Q$7=$D53)*('1_보스정보'!$Q$8:$Q$67="Y")+('1_보스정보'!$R$7=$D53)*('1_보스정보'!$R$8:$R$67="Y")+('1_보스정보'!$S$7=$D53)*('1_보스정보'!$S$8:$S$67="Y")+('1_보스정보'!$T$7=$D53)*('1_보스정보'!$T$8:$T$67="Y")+('1_보스정보'!$U$7=$D53)*('1_보스정보'!$U$8:$U$67="Y"))),0))</f>
        <v>0</v>
      </c>
      <c r="G53" s="24" t="str">
        <f>IF($B53&lt;&gt;"Y","",SUM($F$8:F53))</f>
        <v/>
      </c>
      <c r="H53" s="25">
        <f>IF($B53&lt;&gt;"Y",0,IFERROR(SUMPRODUCT(('1_보스정보'!$H$8:$H$67="Y")*(('1_보스정보'!$J$7=$D53)*('1_보스정보'!$J$8:$J$67="Y")+('1_보스정보'!$K$7=$D53)*('1_보스정보'!$K$8:$K$67="Y")+('1_보스정보'!$L$7=$D53)*('1_보스정보'!$L$8:$L$67="Y")+('1_보스정보'!$M$7=$D53)*('1_보스정보'!$M$8:$M$67="Y")+('1_보스정보'!$N$7=$D53)*('1_보스정보'!$N$8:$N$67="Y")+('1_보스정보'!$O$7=$D53)*('1_보스정보'!$O$8:$O$67="Y")+('1_보스정보'!$P$7=$D53)*('1_보스정보'!$P$8:$P$67="Y")+('1_보스정보'!$Q$7=$D53)*('1_보스정보'!$Q$8:$Q$67="Y")+('1_보스정보'!$R$7=$D53)*('1_보스정보'!$R$8:$R$67="Y")+('1_보스정보'!$S$7=$D53)*('1_보스정보'!$S$8:$S$67="Y")+('1_보스정보'!$T$7=$D53)*('1_보스정보'!$T$8:$T$67="Y")+('1_보스정보'!$U$7=$D53)*('1_보스정보'!$U$8:$U$67="Y"))*'1_보스정보'!$D$8:$D$67),0))</f>
        <v>0</v>
      </c>
      <c r="I53" s="24">
        <f>IF($B53&lt;&gt;"Y",0,IFERROR(SUMPRODUCT(('1_보스정보'!$H$8:$H$67="Y")*(('1_보스정보'!$J$7=$D53)*('1_보스정보'!$J$8:$J$67="Y")+('1_보스정보'!$K$7=$D53)*('1_보스정보'!$K$8:$K$67="Y")+('1_보스정보'!$L$7=$D53)*('1_보스정보'!$L$8:$L$67="Y")+('1_보스정보'!$M$7=$D53)*('1_보스정보'!$M$8:$M$67="Y")+('1_보스정보'!$N$7=$D53)*('1_보스정보'!$N$8:$N$67="Y")+('1_보스정보'!$O$7=$D53)*('1_보스정보'!$O$8:$O$67="Y")+('1_보스정보'!$P$7=$D53)*('1_보스정보'!$P$8:$P$67="Y")+('1_보스정보'!$Q$7=$D53)*('1_보스정보'!$Q$8:$Q$67="Y")+('1_보스정보'!$R$7=$D53)*('1_보스정보'!$R$8:$R$67="Y")+('1_보스정보'!$S$7=$D53)*('1_보스정보'!$S$8:$S$67="Y")+('1_보스정보'!$T$7=$D53)*('1_보스정보'!$T$8:$T$67="Y")+('1_보스정보'!$U$7=$D53)*('1_보스정보'!$U$8:$U$67="Y"))*'1_보스정보'!$E$8:$E$67),0))</f>
        <v>0</v>
      </c>
      <c r="J53" s="24">
        <f>IF($B53&lt;&gt;"Y",0,IFERROR(SUMPRODUCT(('1_보스정보'!$H$8:$H$67="Y")*(('1_보스정보'!$J$7=$D53)*('1_보스정보'!$J$8:$J$67="Y")+('1_보스정보'!$K$7=$D53)*('1_보스정보'!$K$8:$K$67="Y")+('1_보스정보'!$L$7=$D53)*('1_보스정보'!$L$8:$L$67="Y")+('1_보스정보'!$M$7=$D53)*('1_보스정보'!$M$8:$M$67="Y")+('1_보스정보'!$N$7=$D53)*('1_보스정보'!$N$8:$N$67="Y")+('1_보스정보'!$O$7=$D53)*('1_보스정보'!$O$8:$O$67="Y")+('1_보스정보'!$P$7=$D53)*('1_보스정보'!$P$8:$P$67="Y")+('1_보스정보'!$Q$7=$D53)*('1_보스정보'!$Q$8:$Q$67="Y")+('1_보스정보'!$R$7=$D53)*('1_보스정보'!$R$8:$R$67="Y")+('1_보스정보'!$S$7=$D53)*('1_보스정보'!$S$8:$S$67="Y")+('1_보스정보'!$T$7=$D53)*('1_보스정보'!$T$8:$T$67="Y")+('1_보스정보'!$U$7=$D53)*('1_보스정보'!$U$8:$U$67="Y"))*'1_보스정보'!$F$8:$F$67),0))</f>
        <v>0</v>
      </c>
      <c r="K53" s="24">
        <f>IF($B53&lt;&gt;"Y",0,IFERROR(SUMPRODUCT(('1_보스정보'!$H$8:$H$67="Y")*(('1_보스정보'!$J$7=$D53)*('1_보스정보'!$J$8:$J$67="Y")+('1_보스정보'!$K$7=$D53)*('1_보스정보'!$K$8:$K$67="Y")+('1_보스정보'!$L$7=$D53)*('1_보스정보'!$L$8:$L$67="Y")+('1_보스정보'!$M$7=$D53)*('1_보스정보'!$M$8:$M$67="Y")+('1_보스정보'!$N$7=$D53)*('1_보스정보'!$N$8:$N$67="Y")+('1_보스정보'!$O$7=$D53)*('1_보스정보'!$O$8:$O$67="Y")+('1_보스정보'!$P$7=$D53)*('1_보스정보'!$P$8:$P$67="Y")+('1_보스정보'!$Q$7=$D53)*('1_보스정보'!$Q$8:$Q$67="Y")+('1_보스정보'!$R$7=$D53)*('1_보스정보'!$R$8:$R$67="Y")+('1_보스정보'!$S$7=$D53)*('1_보스정보'!$S$8:$S$67="Y")+('1_보스정보'!$T$7=$D53)*('1_보스정보'!$T$8:$T$67="Y")+('1_보스정보'!$U$7=$D53)*('1_보스정보'!$U$8:$U$67="Y"))*'1_보스정보'!$G$8:$G$67),0))</f>
        <v>0</v>
      </c>
      <c r="L53" s="26">
        <f>IF('3_캐릭터정보'!L53="",0,'3_캐릭터정보'!L53)</f>
        <v>0</v>
      </c>
      <c r="M53" s="27">
        <f>IF($B53&lt;&gt;"Y",0,IFERROR(INDEX('2_도핑계산'!$J$4:$J$13,MATCH($E53,'2_도핑계산'!$G$4:$G$13,0)),0))</f>
        <v>0</v>
      </c>
      <c r="N53" s="27">
        <f t="shared" si="1"/>
        <v>0</v>
      </c>
      <c r="O53" s="23" t="str">
        <f>IF($B53&lt;&gt;"Y","",IF(F53&gt;'1_보스정보'!$B$3,"초과","OK"))</f>
        <v/>
      </c>
      <c r="P53" s="23" t="str">
        <f>IF($B53&lt;&gt;"Y","",IF(G53&gt;'1_보스정보'!$B$4,"초과","OK"))</f>
        <v/>
      </c>
      <c r="Q53" s="23" t="str">
        <f>IF('3_캐릭터정보'!O53="","",'3_캐릭터정보'!O53)</f>
        <v/>
      </c>
    </row>
    <row r="54" spans="1:17">
      <c r="A54" s="23">
        <f>'3_캐릭터정보'!A54</f>
        <v>47</v>
      </c>
      <c r="B54" s="23" t="str">
        <f>'3_캐릭터정보'!B54</f>
        <v>N</v>
      </c>
      <c r="C54" s="23" t="str">
        <f>IF('3_캐릭터정보'!C54="","",'3_캐릭터정보'!C54)</f>
        <v/>
      </c>
      <c r="D54" s="23" t="str">
        <f>IF('3_캐릭터정보'!I54="","",'3_캐릭터정보'!I54)</f>
        <v/>
      </c>
      <c r="E54" s="23" t="str">
        <f>IF('3_캐릭터정보'!J54="","",'3_캐릭터정보'!J54)</f>
        <v/>
      </c>
      <c r="F54" s="24">
        <f>IF($B54&lt;&gt;"Y",0,IFERROR(SUMPRODUCT(('1_보스정보'!$H$8:$H$67="Y")*(('1_보스정보'!$J$7=$D54)*('1_보스정보'!$J$8:$J$67="Y")+('1_보스정보'!$K$7=$D54)*('1_보스정보'!$K$8:$K$67="Y")+('1_보스정보'!$L$7=$D54)*('1_보스정보'!$L$8:$L$67="Y")+('1_보스정보'!$M$7=$D54)*('1_보스정보'!$M$8:$M$67="Y")+('1_보스정보'!$N$7=$D54)*('1_보스정보'!$N$8:$N$67="Y")+('1_보스정보'!$O$7=$D54)*('1_보스정보'!$O$8:$O$67="Y")+('1_보스정보'!$P$7=$D54)*('1_보스정보'!$P$8:$P$67="Y")+('1_보스정보'!$Q$7=$D54)*('1_보스정보'!$Q$8:$Q$67="Y")+('1_보스정보'!$R$7=$D54)*('1_보스정보'!$R$8:$R$67="Y")+('1_보스정보'!$S$7=$D54)*('1_보스정보'!$S$8:$S$67="Y")+('1_보스정보'!$T$7=$D54)*('1_보스정보'!$T$8:$T$67="Y")+('1_보스정보'!$U$7=$D54)*('1_보스정보'!$U$8:$U$67="Y"))),0))</f>
        <v>0</v>
      </c>
      <c r="G54" s="24" t="str">
        <f>IF($B54&lt;&gt;"Y","",SUM($F$8:F54))</f>
        <v/>
      </c>
      <c r="H54" s="25">
        <f>IF($B54&lt;&gt;"Y",0,IFERROR(SUMPRODUCT(('1_보스정보'!$H$8:$H$67="Y")*(('1_보스정보'!$J$7=$D54)*('1_보스정보'!$J$8:$J$67="Y")+('1_보스정보'!$K$7=$D54)*('1_보스정보'!$K$8:$K$67="Y")+('1_보스정보'!$L$7=$D54)*('1_보스정보'!$L$8:$L$67="Y")+('1_보스정보'!$M$7=$D54)*('1_보스정보'!$M$8:$M$67="Y")+('1_보스정보'!$N$7=$D54)*('1_보스정보'!$N$8:$N$67="Y")+('1_보스정보'!$O$7=$D54)*('1_보스정보'!$O$8:$O$67="Y")+('1_보스정보'!$P$7=$D54)*('1_보스정보'!$P$8:$P$67="Y")+('1_보스정보'!$Q$7=$D54)*('1_보스정보'!$Q$8:$Q$67="Y")+('1_보스정보'!$R$7=$D54)*('1_보스정보'!$R$8:$R$67="Y")+('1_보스정보'!$S$7=$D54)*('1_보스정보'!$S$8:$S$67="Y")+('1_보스정보'!$T$7=$D54)*('1_보스정보'!$T$8:$T$67="Y")+('1_보스정보'!$U$7=$D54)*('1_보스정보'!$U$8:$U$67="Y"))*'1_보스정보'!$D$8:$D$67),0))</f>
        <v>0</v>
      </c>
      <c r="I54" s="24">
        <f>IF($B54&lt;&gt;"Y",0,IFERROR(SUMPRODUCT(('1_보스정보'!$H$8:$H$67="Y")*(('1_보스정보'!$J$7=$D54)*('1_보스정보'!$J$8:$J$67="Y")+('1_보스정보'!$K$7=$D54)*('1_보스정보'!$K$8:$K$67="Y")+('1_보스정보'!$L$7=$D54)*('1_보스정보'!$L$8:$L$67="Y")+('1_보스정보'!$M$7=$D54)*('1_보스정보'!$M$8:$M$67="Y")+('1_보스정보'!$N$7=$D54)*('1_보스정보'!$N$8:$N$67="Y")+('1_보스정보'!$O$7=$D54)*('1_보스정보'!$O$8:$O$67="Y")+('1_보스정보'!$P$7=$D54)*('1_보스정보'!$P$8:$P$67="Y")+('1_보스정보'!$Q$7=$D54)*('1_보스정보'!$Q$8:$Q$67="Y")+('1_보스정보'!$R$7=$D54)*('1_보스정보'!$R$8:$R$67="Y")+('1_보스정보'!$S$7=$D54)*('1_보스정보'!$S$8:$S$67="Y")+('1_보스정보'!$T$7=$D54)*('1_보스정보'!$T$8:$T$67="Y")+('1_보스정보'!$U$7=$D54)*('1_보스정보'!$U$8:$U$67="Y"))*'1_보스정보'!$E$8:$E$67),0))</f>
        <v>0</v>
      </c>
      <c r="J54" s="24">
        <f>IF($B54&lt;&gt;"Y",0,IFERROR(SUMPRODUCT(('1_보스정보'!$H$8:$H$67="Y")*(('1_보스정보'!$J$7=$D54)*('1_보스정보'!$J$8:$J$67="Y")+('1_보스정보'!$K$7=$D54)*('1_보스정보'!$K$8:$K$67="Y")+('1_보스정보'!$L$7=$D54)*('1_보스정보'!$L$8:$L$67="Y")+('1_보스정보'!$M$7=$D54)*('1_보스정보'!$M$8:$M$67="Y")+('1_보스정보'!$N$7=$D54)*('1_보스정보'!$N$8:$N$67="Y")+('1_보스정보'!$O$7=$D54)*('1_보스정보'!$O$8:$O$67="Y")+('1_보스정보'!$P$7=$D54)*('1_보스정보'!$P$8:$P$67="Y")+('1_보스정보'!$Q$7=$D54)*('1_보스정보'!$Q$8:$Q$67="Y")+('1_보스정보'!$R$7=$D54)*('1_보스정보'!$R$8:$R$67="Y")+('1_보스정보'!$S$7=$D54)*('1_보스정보'!$S$8:$S$67="Y")+('1_보스정보'!$T$7=$D54)*('1_보스정보'!$T$8:$T$67="Y")+('1_보스정보'!$U$7=$D54)*('1_보스정보'!$U$8:$U$67="Y"))*'1_보스정보'!$F$8:$F$67),0))</f>
        <v>0</v>
      </c>
      <c r="K54" s="24">
        <f>IF($B54&lt;&gt;"Y",0,IFERROR(SUMPRODUCT(('1_보스정보'!$H$8:$H$67="Y")*(('1_보스정보'!$J$7=$D54)*('1_보스정보'!$J$8:$J$67="Y")+('1_보스정보'!$K$7=$D54)*('1_보스정보'!$K$8:$K$67="Y")+('1_보스정보'!$L$7=$D54)*('1_보스정보'!$L$8:$L$67="Y")+('1_보스정보'!$M$7=$D54)*('1_보스정보'!$M$8:$M$67="Y")+('1_보스정보'!$N$7=$D54)*('1_보스정보'!$N$8:$N$67="Y")+('1_보스정보'!$O$7=$D54)*('1_보스정보'!$O$8:$O$67="Y")+('1_보스정보'!$P$7=$D54)*('1_보스정보'!$P$8:$P$67="Y")+('1_보스정보'!$Q$7=$D54)*('1_보스정보'!$Q$8:$Q$67="Y")+('1_보스정보'!$R$7=$D54)*('1_보스정보'!$R$8:$R$67="Y")+('1_보스정보'!$S$7=$D54)*('1_보스정보'!$S$8:$S$67="Y")+('1_보스정보'!$T$7=$D54)*('1_보스정보'!$T$8:$T$67="Y")+('1_보스정보'!$U$7=$D54)*('1_보스정보'!$U$8:$U$67="Y"))*'1_보스정보'!$G$8:$G$67),0))</f>
        <v>0</v>
      </c>
      <c r="L54" s="26">
        <f>IF('3_캐릭터정보'!L54="",0,'3_캐릭터정보'!L54)</f>
        <v>0</v>
      </c>
      <c r="M54" s="27">
        <f>IF($B54&lt;&gt;"Y",0,IFERROR(INDEX('2_도핑계산'!$J$4:$J$13,MATCH($E54,'2_도핑계산'!$G$4:$G$13,0)),0))</f>
        <v>0</v>
      </c>
      <c r="N54" s="27">
        <f t="shared" si="1"/>
        <v>0</v>
      </c>
      <c r="O54" s="23" t="str">
        <f>IF($B54&lt;&gt;"Y","",IF(F54&gt;'1_보스정보'!$B$3,"초과","OK"))</f>
        <v/>
      </c>
      <c r="P54" s="23" t="str">
        <f>IF($B54&lt;&gt;"Y","",IF(G54&gt;'1_보스정보'!$B$4,"초과","OK"))</f>
        <v/>
      </c>
      <c r="Q54" s="23" t="str">
        <f>IF('3_캐릭터정보'!O54="","",'3_캐릭터정보'!O54)</f>
        <v/>
      </c>
    </row>
    <row r="55" spans="1:17">
      <c r="A55" s="23">
        <f>'3_캐릭터정보'!A55</f>
        <v>48</v>
      </c>
      <c r="B55" s="23" t="str">
        <f>'3_캐릭터정보'!B55</f>
        <v>N</v>
      </c>
      <c r="C55" s="23" t="str">
        <f>IF('3_캐릭터정보'!C55="","",'3_캐릭터정보'!C55)</f>
        <v/>
      </c>
      <c r="D55" s="23" t="str">
        <f>IF('3_캐릭터정보'!I55="","",'3_캐릭터정보'!I55)</f>
        <v/>
      </c>
      <c r="E55" s="23" t="str">
        <f>IF('3_캐릭터정보'!J55="","",'3_캐릭터정보'!J55)</f>
        <v/>
      </c>
      <c r="F55" s="24">
        <f>IF($B55&lt;&gt;"Y",0,IFERROR(SUMPRODUCT(('1_보스정보'!$H$8:$H$67="Y")*(('1_보스정보'!$J$7=$D55)*('1_보스정보'!$J$8:$J$67="Y")+('1_보스정보'!$K$7=$D55)*('1_보스정보'!$K$8:$K$67="Y")+('1_보스정보'!$L$7=$D55)*('1_보스정보'!$L$8:$L$67="Y")+('1_보스정보'!$M$7=$D55)*('1_보스정보'!$M$8:$M$67="Y")+('1_보스정보'!$N$7=$D55)*('1_보스정보'!$N$8:$N$67="Y")+('1_보스정보'!$O$7=$D55)*('1_보스정보'!$O$8:$O$67="Y")+('1_보스정보'!$P$7=$D55)*('1_보스정보'!$P$8:$P$67="Y")+('1_보스정보'!$Q$7=$D55)*('1_보스정보'!$Q$8:$Q$67="Y")+('1_보스정보'!$R$7=$D55)*('1_보스정보'!$R$8:$R$67="Y")+('1_보스정보'!$S$7=$D55)*('1_보스정보'!$S$8:$S$67="Y")+('1_보스정보'!$T$7=$D55)*('1_보스정보'!$T$8:$T$67="Y")+('1_보스정보'!$U$7=$D55)*('1_보스정보'!$U$8:$U$67="Y"))),0))</f>
        <v>0</v>
      </c>
      <c r="G55" s="24" t="str">
        <f>IF($B55&lt;&gt;"Y","",SUM($F$8:F55))</f>
        <v/>
      </c>
      <c r="H55" s="25">
        <f>IF($B55&lt;&gt;"Y",0,IFERROR(SUMPRODUCT(('1_보스정보'!$H$8:$H$67="Y")*(('1_보스정보'!$J$7=$D55)*('1_보스정보'!$J$8:$J$67="Y")+('1_보스정보'!$K$7=$D55)*('1_보스정보'!$K$8:$K$67="Y")+('1_보스정보'!$L$7=$D55)*('1_보스정보'!$L$8:$L$67="Y")+('1_보스정보'!$M$7=$D55)*('1_보스정보'!$M$8:$M$67="Y")+('1_보스정보'!$N$7=$D55)*('1_보스정보'!$N$8:$N$67="Y")+('1_보스정보'!$O$7=$D55)*('1_보스정보'!$O$8:$O$67="Y")+('1_보스정보'!$P$7=$D55)*('1_보스정보'!$P$8:$P$67="Y")+('1_보스정보'!$Q$7=$D55)*('1_보스정보'!$Q$8:$Q$67="Y")+('1_보스정보'!$R$7=$D55)*('1_보스정보'!$R$8:$R$67="Y")+('1_보스정보'!$S$7=$D55)*('1_보스정보'!$S$8:$S$67="Y")+('1_보스정보'!$T$7=$D55)*('1_보스정보'!$T$8:$T$67="Y")+('1_보스정보'!$U$7=$D55)*('1_보스정보'!$U$8:$U$67="Y"))*'1_보스정보'!$D$8:$D$67),0))</f>
        <v>0</v>
      </c>
      <c r="I55" s="24">
        <f>IF($B55&lt;&gt;"Y",0,IFERROR(SUMPRODUCT(('1_보스정보'!$H$8:$H$67="Y")*(('1_보스정보'!$J$7=$D55)*('1_보스정보'!$J$8:$J$67="Y")+('1_보스정보'!$K$7=$D55)*('1_보스정보'!$K$8:$K$67="Y")+('1_보스정보'!$L$7=$D55)*('1_보스정보'!$L$8:$L$67="Y")+('1_보스정보'!$M$7=$D55)*('1_보스정보'!$M$8:$M$67="Y")+('1_보스정보'!$N$7=$D55)*('1_보스정보'!$N$8:$N$67="Y")+('1_보스정보'!$O$7=$D55)*('1_보스정보'!$O$8:$O$67="Y")+('1_보스정보'!$P$7=$D55)*('1_보스정보'!$P$8:$P$67="Y")+('1_보스정보'!$Q$7=$D55)*('1_보스정보'!$Q$8:$Q$67="Y")+('1_보스정보'!$R$7=$D55)*('1_보스정보'!$R$8:$R$67="Y")+('1_보스정보'!$S$7=$D55)*('1_보스정보'!$S$8:$S$67="Y")+('1_보스정보'!$T$7=$D55)*('1_보스정보'!$T$8:$T$67="Y")+('1_보스정보'!$U$7=$D55)*('1_보스정보'!$U$8:$U$67="Y"))*'1_보스정보'!$E$8:$E$67),0))</f>
        <v>0</v>
      </c>
      <c r="J55" s="24">
        <f>IF($B55&lt;&gt;"Y",0,IFERROR(SUMPRODUCT(('1_보스정보'!$H$8:$H$67="Y")*(('1_보스정보'!$J$7=$D55)*('1_보스정보'!$J$8:$J$67="Y")+('1_보스정보'!$K$7=$D55)*('1_보스정보'!$K$8:$K$67="Y")+('1_보스정보'!$L$7=$D55)*('1_보스정보'!$L$8:$L$67="Y")+('1_보스정보'!$M$7=$D55)*('1_보스정보'!$M$8:$M$67="Y")+('1_보스정보'!$N$7=$D55)*('1_보스정보'!$N$8:$N$67="Y")+('1_보스정보'!$O$7=$D55)*('1_보스정보'!$O$8:$O$67="Y")+('1_보스정보'!$P$7=$D55)*('1_보스정보'!$P$8:$P$67="Y")+('1_보스정보'!$Q$7=$D55)*('1_보스정보'!$Q$8:$Q$67="Y")+('1_보스정보'!$R$7=$D55)*('1_보스정보'!$R$8:$R$67="Y")+('1_보스정보'!$S$7=$D55)*('1_보스정보'!$S$8:$S$67="Y")+('1_보스정보'!$T$7=$D55)*('1_보스정보'!$T$8:$T$67="Y")+('1_보스정보'!$U$7=$D55)*('1_보스정보'!$U$8:$U$67="Y"))*'1_보스정보'!$F$8:$F$67),0))</f>
        <v>0</v>
      </c>
      <c r="K55" s="24">
        <f>IF($B55&lt;&gt;"Y",0,IFERROR(SUMPRODUCT(('1_보스정보'!$H$8:$H$67="Y")*(('1_보스정보'!$J$7=$D55)*('1_보스정보'!$J$8:$J$67="Y")+('1_보스정보'!$K$7=$D55)*('1_보스정보'!$K$8:$K$67="Y")+('1_보스정보'!$L$7=$D55)*('1_보스정보'!$L$8:$L$67="Y")+('1_보스정보'!$M$7=$D55)*('1_보스정보'!$M$8:$M$67="Y")+('1_보스정보'!$N$7=$D55)*('1_보스정보'!$N$8:$N$67="Y")+('1_보스정보'!$O$7=$D55)*('1_보스정보'!$O$8:$O$67="Y")+('1_보스정보'!$P$7=$D55)*('1_보스정보'!$P$8:$P$67="Y")+('1_보스정보'!$Q$7=$D55)*('1_보스정보'!$Q$8:$Q$67="Y")+('1_보스정보'!$R$7=$D55)*('1_보스정보'!$R$8:$R$67="Y")+('1_보스정보'!$S$7=$D55)*('1_보스정보'!$S$8:$S$67="Y")+('1_보스정보'!$T$7=$D55)*('1_보스정보'!$T$8:$T$67="Y")+('1_보스정보'!$U$7=$D55)*('1_보스정보'!$U$8:$U$67="Y"))*'1_보스정보'!$G$8:$G$67),0))</f>
        <v>0</v>
      </c>
      <c r="L55" s="26">
        <f>IF('3_캐릭터정보'!L55="",0,'3_캐릭터정보'!L55)</f>
        <v>0</v>
      </c>
      <c r="M55" s="27">
        <f>IF($B55&lt;&gt;"Y",0,IFERROR(INDEX('2_도핑계산'!$J$4:$J$13,MATCH($E55,'2_도핑계산'!$G$4:$G$13,0)),0))</f>
        <v>0</v>
      </c>
      <c r="N55" s="27">
        <f t="shared" si="1"/>
        <v>0</v>
      </c>
      <c r="O55" s="23" t="str">
        <f>IF($B55&lt;&gt;"Y","",IF(F55&gt;'1_보스정보'!$B$3,"초과","OK"))</f>
        <v/>
      </c>
      <c r="P55" s="23" t="str">
        <f>IF($B55&lt;&gt;"Y","",IF(G55&gt;'1_보스정보'!$B$4,"초과","OK"))</f>
        <v/>
      </c>
      <c r="Q55" s="23" t="str">
        <f>IF('3_캐릭터정보'!O55="","",'3_캐릭터정보'!O55)</f>
        <v/>
      </c>
    </row>
    <row r="56" spans="1:17">
      <c r="A56" s="23">
        <f>'3_캐릭터정보'!A56</f>
        <v>49</v>
      </c>
      <c r="B56" s="23" t="str">
        <f>'3_캐릭터정보'!B56</f>
        <v>N</v>
      </c>
      <c r="C56" s="23" t="str">
        <f>IF('3_캐릭터정보'!C56="","",'3_캐릭터정보'!C56)</f>
        <v/>
      </c>
      <c r="D56" s="23" t="str">
        <f>IF('3_캐릭터정보'!I56="","",'3_캐릭터정보'!I56)</f>
        <v/>
      </c>
      <c r="E56" s="23" t="str">
        <f>IF('3_캐릭터정보'!J56="","",'3_캐릭터정보'!J56)</f>
        <v/>
      </c>
      <c r="F56" s="24">
        <f>IF($B56&lt;&gt;"Y",0,IFERROR(SUMPRODUCT(('1_보스정보'!$H$8:$H$67="Y")*(('1_보스정보'!$J$7=$D56)*('1_보스정보'!$J$8:$J$67="Y")+('1_보스정보'!$K$7=$D56)*('1_보스정보'!$K$8:$K$67="Y")+('1_보스정보'!$L$7=$D56)*('1_보스정보'!$L$8:$L$67="Y")+('1_보스정보'!$M$7=$D56)*('1_보스정보'!$M$8:$M$67="Y")+('1_보스정보'!$N$7=$D56)*('1_보스정보'!$N$8:$N$67="Y")+('1_보스정보'!$O$7=$D56)*('1_보스정보'!$O$8:$O$67="Y")+('1_보스정보'!$P$7=$D56)*('1_보스정보'!$P$8:$P$67="Y")+('1_보스정보'!$Q$7=$D56)*('1_보스정보'!$Q$8:$Q$67="Y")+('1_보스정보'!$R$7=$D56)*('1_보스정보'!$R$8:$R$67="Y")+('1_보스정보'!$S$7=$D56)*('1_보스정보'!$S$8:$S$67="Y")+('1_보스정보'!$T$7=$D56)*('1_보스정보'!$T$8:$T$67="Y")+('1_보스정보'!$U$7=$D56)*('1_보스정보'!$U$8:$U$67="Y"))),0))</f>
        <v>0</v>
      </c>
      <c r="G56" s="24" t="str">
        <f>IF($B56&lt;&gt;"Y","",SUM($F$8:F56))</f>
        <v/>
      </c>
      <c r="H56" s="25">
        <f>IF($B56&lt;&gt;"Y",0,IFERROR(SUMPRODUCT(('1_보스정보'!$H$8:$H$67="Y")*(('1_보스정보'!$J$7=$D56)*('1_보스정보'!$J$8:$J$67="Y")+('1_보스정보'!$K$7=$D56)*('1_보스정보'!$K$8:$K$67="Y")+('1_보스정보'!$L$7=$D56)*('1_보스정보'!$L$8:$L$67="Y")+('1_보스정보'!$M$7=$D56)*('1_보스정보'!$M$8:$M$67="Y")+('1_보스정보'!$N$7=$D56)*('1_보스정보'!$N$8:$N$67="Y")+('1_보스정보'!$O$7=$D56)*('1_보스정보'!$O$8:$O$67="Y")+('1_보스정보'!$P$7=$D56)*('1_보스정보'!$P$8:$P$67="Y")+('1_보스정보'!$Q$7=$D56)*('1_보스정보'!$Q$8:$Q$67="Y")+('1_보스정보'!$R$7=$D56)*('1_보스정보'!$R$8:$R$67="Y")+('1_보스정보'!$S$7=$D56)*('1_보스정보'!$S$8:$S$67="Y")+('1_보스정보'!$T$7=$D56)*('1_보스정보'!$T$8:$T$67="Y")+('1_보스정보'!$U$7=$D56)*('1_보스정보'!$U$8:$U$67="Y"))*'1_보스정보'!$D$8:$D$67),0))</f>
        <v>0</v>
      </c>
      <c r="I56" s="24">
        <f>IF($B56&lt;&gt;"Y",0,IFERROR(SUMPRODUCT(('1_보스정보'!$H$8:$H$67="Y")*(('1_보스정보'!$J$7=$D56)*('1_보스정보'!$J$8:$J$67="Y")+('1_보스정보'!$K$7=$D56)*('1_보스정보'!$K$8:$K$67="Y")+('1_보스정보'!$L$7=$D56)*('1_보스정보'!$L$8:$L$67="Y")+('1_보스정보'!$M$7=$D56)*('1_보스정보'!$M$8:$M$67="Y")+('1_보스정보'!$N$7=$D56)*('1_보스정보'!$N$8:$N$67="Y")+('1_보스정보'!$O$7=$D56)*('1_보스정보'!$O$8:$O$67="Y")+('1_보스정보'!$P$7=$D56)*('1_보스정보'!$P$8:$P$67="Y")+('1_보스정보'!$Q$7=$D56)*('1_보스정보'!$Q$8:$Q$67="Y")+('1_보스정보'!$R$7=$D56)*('1_보스정보'!$R$8:$R$67="Y")+('1_보스정보'!$S$7=$D56)*('1_보스정보'!$S$8:$S$67="Y")+('1_보스정보'!$T$7=$D56)*('1_보스정보'!$T$8:$T$67="Y")+('1_보스정보'!$U$7=$D56)*('1_보스정보'!$U$8:$U$67="Y"))*'1_보스정보'!$E$8:$E$67),0))</f>
        <v>0</v>
      </c>
      <c r="J56" s="24">
        <f>IF($B56&lt;&gt;"Y",0,IFERROR(SUMPRODUCT(('1_보스정보'!$H$8:$H$67="Y")*(('1_보스정보'!$J$7=$D56)*('1_보스정보'!$J$8:$J$67="Y")+('1_보스정보'!$K$7=$D56)*('1_보스정보'!$K$8:$K$67="Y")+('1_보스정보'!$L$7=$D56)*('1_보스정보'!$L$8:$L$67="Y")+('1_보스정보'!$M$7=$D56)*('1_보스정보'!$M$8:$M$67="Y")+('1_보스정보'!$N$7=$D56)*('1_보스정보'!$N$8:$N$67="Y")+('1_보스정보'!$O$7=$D56)*('1_보스정보'!$O$8:$O$67="Y")+('1_보스정보'!$P$7=$D56)*('1_보스정보'!$P$8:$P$67="Y")+('1_보스정보'!$Q$7=$D56)*('1_보스정보'!$Q$8:$Q$67="Y")+('1_보스정보'!$R$7=$D56)*('1_보스정보'!$R$8:$R$67="Y")+('1_보스정보'!$S$7=$D56)*('1_보스정보'!$S$8:$S$67="Y")+('1_보스정보'!$T$7=$D56)*('1_보스정보'!$T$8:$T$67="Y")+('1_보스정보'!$U$7=$D56)*('1_보스정보'!$U$8:$U$67="Y"))*'1_보스정보'!$F$8:$F$67),0))</f>
        <v>0</v>
      </c>
      <c r="K56" s="24">
        <f>IF($B56&lt;&gt;"Y",0,IFERROR(SUMPRODUCT(('1_보스정보'!$H$8:$H$67="Y")*(('1_보스정보'!$J$7=$D56)*('1_보스정보'!$J$8:$J$67="Y")+('1_보스정보'!$K$7=$D56)*('1_보스정보'!$K$8:$K$67="Y")+('1_보스정보'!$L$7=$D56)*('1_보스정보'!$L$8:$L$67="Y")+('1_보스정보'!$M$7=$D56)*('1_보스정보'!$M$8:$M$67="Y")+('1_보스정보'!$N$7=$D56)*('1_보스정보'!$N$8:$N$67="Y")+('1_보스정보'!$O$7=$D56)*('1_보스정보'!$O$8:$O$67="Y")+('1_보스정보'!$P$7=$D56)*('1_보스정보'!$P$8:$P$67="Y")+('1_보스정보'!$Q$7=$D56)*('1_보스정보'!$Q$8:$Q$67="Y")+('1_보스정보'!$R$7=$D56)*('1_보스정보'!$R$8:$R$67="Y")+('1_보스정보'!$S$7=$D56)*('1_보스정보'!$S$8:$S$67="Y")+('1_보스정보'!$T$7=$D56)*('1_보스정보'!$T$8:$T$67="Y")+('1_보스정보'!$U$7=$D56)*('1_보스정보'!$U$8:$U$67="Y"))*'1_보스정보'!$G$8:$G$67),0))</f>
        <v>0</v>
      </c>
      <c r="L56" s="26">
        <f>IF('3_캐릭터정보'!L56="",0,'3_캐릭터정보'!L56)</f>
        <v>0</v>
      </c>
      <c r="M56" s="27">
        <f>IF($B56&lt;&gt;"Y",0,IFERROR(INDEX('2_도핑계산'!$J$4:$J$13,MATCH($E56,'2_도핑계산'!$G$4:$G$13,0)),0))</f>
        <v>0</v>
      </c>
      <c r="N56" s="27">
        <f t="shared" si="1"/>
        <v>0</v>
      </c>
      <c r="O56" s="23" t="str">
        <f>IF($B56&lt;&gt;"Y","",IF(F56&gt;'1_보스정보'!$B$3,"초과","OK"))</f>
        <v/>
      </c>
      <c r="P56" s="23" t="str">
        <f>IF($B56&lt;&gt;"Y","",IF(G56&gt;'1_보스정보'!$B$4,"초과","OK"))</f>
        <v/>
      </c>
      <c r="Q56" s="23" t="str">
        <f>IF('3_캐릭터정보'!O56="","",'3_캐릭터정보'!O56)</f>
        <v/>
      </c>
    </row>
    <row r="57" spans="1:17">
      <c r="A57" s="23">
        <f>'3_캐릭터정보'!A57</f>
        <v>50</v>
      </c>
      <c r="B57" s="23" t="str">
        <f>'3_캐릭터정보'!B57</f>
        <v>N</v>
      </c>
      <c r="C57" s="23" t="str">
        <f>IF('3_캐릭터정보'!C57="","",'3_캐릭터정보'!C57)</f>
        <v/>
      </c>
      <c r="D57" s="23" t="str">
        <f>IF('3_캐릭터정보'!I57="","",'3_캐릭터정보'!I57)</f>
        <v/>
      </c>
      <c r="E57" s="23" t="str">
        <f>IF('3_캐릭터정보'!J57="","",'3_캐릭터정보'!J57)</f>
        <v/>
      </c>
      <c r="F57" s="24">
        <f>IF($B57&lt;&gt;"Y",0,IFERROR(SUMPRODUCT(('1_보스정보'!$H$8:$H$67="Y")*(('1_보스정보'!$J$7=$D57)*('1_보스정보'!$J$8:$J$67="Y")+('1_보스정보'!$K$7=$D57)*('1_보스정보'!$K$8:$K$67="Y")+('1_보스정보'!$L$7=$D57)*('1_보스정보'!$L$8:$L$67="Y")+('1_보스정보'!$M$7=$D57)*('1_보스정보'!$M$8:$M$67="Y")+('1_보스정보'!$N$7=$D57)*('1_보스정보'!$N$8:$N$67="Y")+('1_보스정보'!$O$7=$D57)*('1_보스정보'!$O$8:$O$67="Y")+('1_보스정보'!$P$7=$D57)*('1_보스정보'!$P$8:$P$67="Y")+('1_보스정보'!$Q$7=$D57)*('1_보스정보'!$Q$8:$Q$67="Y")+('1_보스정보'!$R$7=$D57)*('1_보스정보'!$R$8:$R$67="Y")+('1_보스정보'!$S$7=$D57)*('1_보스정보'!$S$8:$S$67="Y")+('1_보스정보'!$T$7=$D57)*('1_보스정보'!$T$8:$T$67="Y")+('1_보스정보'!$U$7=$D57)*('1_보스정보'!$U$8:$U$67="Y"))),0))</f>
        <v>0</v>
      </c>
      <c r="G57" s="24" t="str">
        <f>IF($B57&lt;&gt;"Y","",SUM($F$8:F57))</f>
        <v/>
      </c>
      <c r="H57" s="25">
        <f>IF($B57&lt;&gt;"Y",0,IFERROR(SUMPRODUCT(('1_보스정보'!$H$8:$H$67="Y")*(('1_보스정보'!$J$7=$D57)*('1_보스정보'!$J$8:$J$67="Y")+('1_보스정보'!$K$7=$D57)*('1_보스정보'!$K$8:$K$67="Y")+('1_보스정보'!$L$7=$D57)*('1_보스정보'!$L$8:$L$67="Y")+('1_보스정보'!$M$7=$D57)*('1_보스정보'!$M$8:$M$67="Y")+('1_보스정보'!$N$7=$D57)*('1_보스정보'!$N$8:$N$67="Y")+('1_보스정보'!$O$7=$D57)*('1_보스정보'!$O$8:$O$67="Y")+('1_보스정보'!$P$7=$D57)*('1_보스정보'!$P$8:$P$67="Y")+('1_보스정보'!$Q$7=$D57)*('1_보스정보'!$Q$8:$Q$67="Y")+('1_보스정보'!$R$7=$D57)*('1_보스정보'!$R$8:$R$67="Y")+('1_보스정보'!$S$7=$D57)*('1_보스정보'!$S$8:$S$67="Y")+('1_보스정보'!$T$7=$D57)*('1_보스정보'!$T$8:$T$67="Y")+('1_보스정보'!$U$7=$D57)*('1_보스정보'!$U$8:$U$67="Y"))*'1_보스정보'!$D$8:$D$67),0))</f>
        <v>0</v>
      </c>
      <c r="I57" s="24">
        <f>IF($B57&lt;&gt;"Y",0,IFERROR(SUMPRODUCT(('1_보스정보'!$H$8:$H$67="Y")*(('1_보스정보'!$J$7=$D57)*('1_보스정보'!$J$8:$J$67="Y")+('1_보스정보'!$K$7=$D57)*('1_보스정보'!$K$8:$K$67="Y")+('1_보스정보'!$L$7=$D57)*('1_보스정보'!$L$8:$L$67="Y")+('1_보스정보'!$M$7=$D57)*('1_보스정보'!$M$8:$M$67="Y")+('1_보스정보'!$N$7=$D57)*('1_보스정보'!$N$8:$N$67="Y")+('1_보스정보'!$O$7=$D57)*('1_보스정보'!$O$8:$O$67="Y")+('1_보스정보'!$P$7=$D57)*('1_보스정보'!$P$8:$P$67="Y")+('1_보스정보'!$Q$7=$D57)*('1_보스정보'!$Q$8:$Q$67="Y")+('1_보스정보'!$R$7=$D57)*('1_보스정보'!$R$8:$R$67="Y")+('1_보스정보'!$S$7=$D57)*('1_보스정보'!$S$8:$S$67="Y")+('1_보스정보'!$T$7=$D57)*('1_보스정보'!$T$8:$T$67="Y")+('1_보스정보'!$U$7=$D57)*('1_보스정보'!$U$8:$U$67="Y"))*'1_보스정보'!$E$8:$E$67),0))</f>
        <v>0</v>
      </c>
      <c r="J57" s="24">
        <f>IF($B57&lt;&gt;"Y",0,IFERROR(SUMPRODUCT(('1_보스정보'!$H$8:$H$67="Y")*(('1_보스정보'!$J$7=$D57)*('1_보스정보'!$J$8:$J$67="Y")+('1_보스정보'!$K$7=$D57)*('1_보스정보'!$K$8:$K$67="Y")+('1_보스정보'!$L$7=$D57)*('1_보스정보'!$L$8:$L$67="Y")+('1_보스정보'!$M$7=$D57)*('1_보스정보'!$M$8:$M$67="Y")+('1_보스정보'!$N$7=$D57)*('1_보스정보'!$N$8:$N$67="Y")+('1_보스정보'!$O$7=$D57)*('1_보스정보'!$O$8:$O$67="Y")+('1_보스정보'!$P$7=$D57)*('1_보스정보'!$P$8:$P$67="Y")+('1_보스정보'!$Q$7=$D57)*('1_보스정보'!$Q$8:$Q$67="Y")+('1_보스정보'!$R$7=$D57)*('1_보스정보'!$R$8:$R$67="Y")+('1_보스정보'!$S$7=$D57)*('1_보스정보'!$S$8:$S$67="Y")+('1_보스정보'!$T$7=$D57)*('1_보스정보'!$T$8:$T$67="Y")+('1_보스정보'!$U$7=$D57)*('1_보스정보'!$U$8:$U$67="Y"))*'1_보스정보'!$F$8:$F$67),0))</f>
        <v>0</v>
      </c>
      <c r="K57" s="24">
        <f>IF($B57&lt;&gt;"Y",0,IFERROR(SUMPRODUCT(('1_보스정보'!$H$8:$H$67="Y")*(('1_보스정보'!$J$7=$D57)*('1_보스정보'!$J$8:$J$67="Y")+('1_보스정보'!$K$7=$D57)*('1_보스정보'!$K$8:$K$67="Y")+('1_보스정보'!$L$7=$D57)*('1_보스정보'!$L$8:$L$67="Y")+('1_보스정보'!$M$7=$D57)*('1_보스정보'!$M$8:$M$67="Y")+('1_보스정보'!$N$7=$D57)*('1_보스정보'!$N$8:$N$67="Y")+('1_보스정보'!$O$7=$D57)*('1_보스정보'!$O$8:$O$67="Y")+('1_보스정보'!$P$7=$D57)*('1_보스정보'!$P$8:$P$67="Y")+('1_보스정보'!$Q$7=$D57)*('1_보스정보'!$Q$8:$Q$67="Y")+('1_보스정보'!$R$7=$D57)*('1_보스정보'!$R$8:$R$67="Y")+('1_보스정보'!$S$7=$D57)*('1_보스정보'!$S$8:$S$67="Y")+('1_보스정보'!$T$7=$D57)*('1_보스정보'!$T$8:$T$67="Y")+('1_보스정보'!$U$7=$D57)*('1_보스정보'!$U$8:$U$67="Y"))*'1_보스정보'!$G$8:$G$67),0))</f>
        <v>0</v>
      </c>
      <c r="L57" s="26">
        <f>IF('3_캐릭터정보'!L57="",0,'3_캐릭터정보'!L57)</f>
        <v>0</v>
      </c>
      <c r="M57" s="27">
        <f>IF($B57&lt;&gt;"Y",0,IFERROR(INDEX('2_도핑계산'!$J$4:$J$13,MATCH($E57,'2_도핑계산'!$G$4:$G$13,0)),0))</f>
        <v>0</v>
      </c>
      <c r="N57" s="27">
        <f t="shared" si="1"/>
        <v>0</v>
      </c>
      <c r="O57" s="23" t="str">
        <f>IF($B57&lt;&gt;"Y","",IF(F57&gt;'1_보스정보'!$B$3,"초과","OK"))</f>
        <v/>
      </c>
      <c r="P57" s="23" t="str">
        <f>IF($B57&lt;&gt;"Y","",IF(G57&gt;'1_보스정보'!$B$4,"초과","OK"))</f>
        <v/>
      </c>
      <c r="Q57" s="23" t="str">
        <f>IF('3_캐릭터정보'!O57="","",'3_캐릭터정보'!O57)</f>
        <v/>
      </c>
    </row>
  </sheetData>
  <mergeCells count="5">
    <mergeCell ref="B2:C2"/>
    <mergeCell ref="H2:I2"/>
    <mergeCell ref="E2:F2"/>
    <mergeCell ref="A1:Q1"/>
    <mergeCell ref="A5:Q5"/>
  </mergeCells>
  <phoneticPr fontId="2" type="noConversion"/>
  <conditionalFormatting sqref="A1:Q57">
    <cfRule type="expression" dxfId="18" priority="4">
      <formula>A1="Y"</formula>
    </cfRule>
    <cfRule type="expression" dxfId="17" priority="5">
      <formula>A1="N"</formula>
    </cfRule>
    <cfRule type="cellIs" dxfId="16" priority="6" operator="equal">
      <formula>"Y"</formula>
    </cfRule>
    <cfRule type="cellIs" dxfId="15" priority="7" operator="equal">
      <formula>"N"</formula>
    </cfRule>
  </conditionalFormatting>
  <conditionalFormatting sqref="A8:Q57">
    <cfRule type="expression" dxfId="14" priority="1">
      <formula>$B8="N"</formula>
    </cfRule>
  </conditionalFormatting>
  <conditionalFormatting sqref="N8:N57">
    <cfRule type="cellIs" dxfId="13" priority="3" operator="lessThan">
      <formula>0</formula>
    </cfRule>
  </conditionalFormatting>
  <conditionalFormatting sqref="O8:P57">
    <cfRule type="expression" dxfId="12" priority="2">
      <formula>O8="초과"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X75"/>
  <sheetViews>
    <sheetView workbookViewId="0">
      <selection activeCell="K60" sqref="K60"/>
    </sheetView>
  </sheetViews>
  <sheetFormatPr defaultColWidth="0" defaultRowHeight="15" zeroHeight="1"/>
  <cols>
    <col min="1" max="1" width="23.875" style="1" customWidth="1"/>
    <col min="2" max="2" width="17" style="1" customWidth="1"/>
    <col min="3" max="3" width="24" style="1" customWidth="1"/>
    <col min="4" max="4" width="9.75" style="1" customWidth="1"/>
    <col min="5" max="5" width="9.375" style="1" customWidth="1"/>
    <col min="6" max="6" width="8.875" style="1" customWidth="1"/>
    <col min="7" max="7" width="12.625" style="1" customWidth="1"/>
    <col min="8" max="8" width="1.25" style="1" customWidth="1"/>
    <col min="9" max="10" width="12" style="1" customWidth="1"/>
    <col min="11" max="11" width="54.75" style="1" customWidth="1"/>
    <col min="12" max="23" width="13" style="1" hidden="1" customWidth="1"/>
    <col min="24" max="24" width="21.25" style="1" hidden="1" customWidth="1"/>
    <col min="25" max="16384" width="9" style="1" hidden="1"/>
  </cols>
  <sheetData>
    <row r="1" spans="1:11" ht="26.1" customHeight="1">
      <c r="A1" s="108" t="s">
        <v>171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</row>
    <row r="2" spans="1:11" ht="33.950000000000003" customHeight="1">
      <c r="A2" s="98" t="s">
        <v>172</v>
      </c>
      <c r="B2" s="99"/>
      <c r="C2" s="99"/>
      <c r="D2" s="99"/>
      <c r="E2" s="99"/>
      <c r="F2" s="99"/>
      <c r="G2" s="99"/>
      <c r="H2" s="99"/>
      <c r="I2" s="99"/>
      <c r="J2" s="99"/>
      <c r="K2" s="100"/>
    </row>
    <row r="3" spans="1:11" ht="7.5" customHeight="1"/>
    <row r="4" spans="1:11" ht="21" customHeight="1">
      <c r="A4" s="60" t="s">
        <v>173</v>
      </c>
      <c r="B4" s="60" t="s">
        <v>1</v>
      </c>
      <c r="C4" s="96" t="s">
        <v>174</v>
      </c>
      <c r="D4" s="97"/>
      <c r="E4" s="61"/>
      <c r="F4" s="61"/>
      <c r="G4" s="61"/>
      <c r="H4" s="61"/>
      <c r="I4" s="60" t="s">
        <v>175</v>
      </c>
      <c r="J4" s="60"/>
      <c r="K4" s="60"/>
    </row>
    <row r="5" spans="1:11" ht="15.75" customHeight="1">
      <c r="A5" s="12" t="s">
        <v>176</v>
      </c>
      <c r="B5" s="12" t="s">
        <v>177</v>
      </c>
      <c r="C5" s="92" t="s">
        <v>178</v>
      </c>
      <c r="D5" s="93"/>
      <c r="I5" s="13" t="s">
        <v>179</v>
      </c>
      <c r="J5" s="94" t="s">
        <v>180</v>
      </c>
      <c r="K5" s="95"/>
    </row>
    <row r="6" spans="1:11" ht="15.75" customHeight="1">
      <c r="A6" s="12" t="s">
        <v>181</v>
      </c>
      <c r="B6" s="14">
        <v>1200</v>
      </c>
      <c r="C6" s="92" t="s">
        <v>182</v>
      </c>
      <c r="D6" s="93"/>
      <c r="I6" s="13" t="s">
        <v>183</v>
      </c>
      <c r="J6" s="94" t="s">
        <v>184</v>
      </c>
      <c r="K6" s="95"/>
    </row>
    <row r="7" spans="1:11" ht="15.75" customHeight="1">
      <c r="A7" s="12" t="s">
        <v>6</v>
      </c>
      <c r="B7" s="14" t="s">
        <v>30</v>
      </c>
      <c r="C7" s="92" t="s">
        <v>185</v>
      </c>
      <c r="D7" s="93"/>
      <c r="I7" s="13" t="s">
        <v>186</v>
      </c>
      <c r="J7" s="94" t="s">
        <v>187</v>
      </c>
      <c r="K7" s="95"/>
    </row>
    <row r="8" spans="1:11" ht="15.75" customHeight="1">
      <c r="A8" s="12" t="s">
        <v>188</v>
      </c>
      <c r="B8" s="14" t="str">
        <f>IFERROR(INDEX($C$21:$C$63,MATCH($B$5,$A$21:$A$63,0)),"")</f>
        <v>노말 찬란한 흉성</v>
      </c>
      <c r="C8" s="92" t="s">
        <v>189</v>
      </c>
      <c r="D8" s="93"/>
      <c r="I8" s="13" t="s">
        <v>190</v>
      </c>
      <c r="J8" s="94" t="s">
        <v>191</v>
      </c>
      <c r="K8" s="95"/>
    </row>
    <row r="9" spans="1:11" ht="15.75" customHeight="1">
      <c r="A9" s="12" t="s">
        <v>192</v>
      </c>
      <c r="B9" s="14">
        <f>IFERROR(INDEX($B$21:$B$63,MATCH($B$5,$A$21:$A$63,0)),"")</f>
        <v>13451</v>
      </c>
      <c r="C9" s="92" t="s">
        <v>193</v>
      </c>
      <c r="D9" s="93"/>
    </row>
    <row r="10" spans="1:11" ht="15.75" customHeight="1">
      <c r="A10" s="12" t="s">
        <v>194</v>
      </c>
      <c r="B10" s="14">
        <f>IF(OR($B$6="",$B$9=""),"",$B$6/$B$9)</f>
        <v>8.921269794067356E-2</v>
      </c>
      <c r="C10" s="92" t="s">
        <v>195</v>
      </c>
      <c r="D10" s="93"/>
    </row>
    <row r="11" spans="1:11" ht="15.75" customHeight="1">
      <c r="A11" s="12" t="s">
        <v>196</v>
      </c>
      <c r="B11" s="14">
        <f>IF($B$6="","",SUM($E$21:$E$63))</f>
        <v>5160.5</v>
      </c>
      <c r="C11" s="92" t="s">
        <v>197</v>
      </c>
      <c r="D11" s="93"/>
    </row>
    <row r="12" spans="1:11" ht="15.75" customHeight="1">
      <c r="A12" s="12" t="s">
        <v>198</v>
      </c>
      <c r="B12" s="14">
        <f>IF($B$11="","",$B$11/60)</f>
        <v>86.00833333333334</v>
      </c>
      <c r="C12" s="92" t="s">
        <v>199</v>
      </c>
      <c r="D12" s="93"/>
    </row>
    <row r="13" spans="1:11" ht="15.75" customHeight="1">
      <c r="A13" s="12" t="s">
        <v>200</v>
      </c>
      <c r="B13" s="14">
        <f>IFERROR(INDEX($J$21:$J$30,MATCH($B$7,$I$21:$I$30,0)),"")</f>
        <v>120</v>
      </c>
      <c r="C13" s="92" t="s">
        <v>201</v>
      </c>
      <c r="D13" s="93"/>
    </row>
    <row r="14" spans="1:11" ht="15.75" customHeight="1">
      <c r="A14" s="12" t="s">
        <v>202</v>
      </c>
      <c r="B14" s="14">
        <f>IF($B$13="","",$B$13*0.7)</f>
        <v>84</v>
      </c>
      <c r="C14" s="92" t="s">
        <v>203</v>
      </c>
      <c r="D14" s="93"/>
    </row>
    <row r="15" spans="1:11" ht="15.75" customHeight="1">
      <c r="A15" s="12" t="s">
        <v>204</v>
      </c>
      <c r="B15" s="12" t="str">
        <f>IF($B$11="","",IF($B$13="","기준없음",IF($B$12&gt;$B$13,"기준미달",IF($B$12&lt;$B$13*0.7,"여유","기준충족"))))</f>
        <v>기준충족</v>
      </c>
      <c r="C15" s="92" t="s">
        <v>271</v>
      </c>
      <c r="D15" s="93"/>
    </row>
    <row r="16" spans="1:11" ht="15.75" customHeight="1">
      <c r="A16" s="12" t="s">
        <v>205</v>
      </c>
      <c r="B16" s="12">
        <f>COUNTIF($D$21:$D$63,"Y")</f>
        <v>12</v>
      </c>
      <c r="C16" s="92" t="s">
        <v>206</v>
      </c>
      <c r="D16" s="93"/>
    </row>
    <row r="17" spans="1:11" ht="9" customHeight="1"/>
    <row r="20" spans="1:11" ht="19.5" customHeight="1">
      <c r="A20" s="60" t="s">
        <v>207</v>
      </c>
      <c r="B20" s="60" t="s">
        <v>283</v>
      </c>
      <c r="C20" s="60" t="s">
        <v>208</v>
      </c>
      <c r="D20" s="60" t="s">
        <v>209</v>
      </c>
      <c r="E20" s="60" t="s">
        <v>210</v>
      </c>
      <c r="F20" s="60" t="s">
        <v>211</v>
      </c>
      <c r="G20" s="60" t="s">
        <v>212</v>
      </c>
      <c r="H20" s="61"/>
      <c r="I20" s="60" t="s">
        <v>272</v>
      </c>
      <c r="J20" s="60" t="s">
        <v>213</v>
      </c>
      <c r="K20" s="60" t="s">
        <v>214</v>
      </c>
    </row>
    <row r="21" spans="1:11">
      <c r="A21" s="15" t="s">
        <v>215</v>
      </c>
      <c r="B21" s="16">
        <v>3</v>
      </c>
      <c r="C21" s="17" t="s">
        <v>35</v>
      </c>
      <c r="D21" s="15" t="str">
        <f>IFERROR(IF(SUMPRODUCT(('1_보스정보'!$C$8:$C$67=$C21)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21" s="16" t="str">
        <f t="shared" ref="E21:E63" si="0">IF(OR($B$6="",$B$9="",D21&lt;&gt;"Y"),"",ROUND($B$10*B21,1))</f>
        <v/>
      </c>
      <c r="F21" s="18" t="str">
        <f t="shared" ref="F21:F63" si="1">IF(E21="","",E21/60)</f>
        <v/>
      </c>
      <c r="G21" s="15" t="str">
        <f t="shared" ref="G21:G63" si="2">IF(E21="","",TEXT(INT(E21/60),"0")&amp;"분 "&amp;TEXT(MOD(E21,60),"00")&amp;"초")</f>
        <v/>
      </c>
      <c r="I21" s="12" t="s">
        <v>7</v>
      </c>
      <c r="J21" s="14">
        <v>5</v>
      </c>
      <c r="K21" s="19" t="s">
        <v>216</v>
      </c>
    </row>
    <row r="22" spans="1:11">
      <c r="A22" s="15" t="s">
        <v>217</v>
      </c>
      <c r="B22" s="16">
        <v>10</v>
      </c>
      <c r="C22" s="17" t="s">
        <v>40</v>
      </c>
      <c r="D22" s="15" t="str">
        <f>IFERROR(IF(SUMPRODUCT(('1_보스정보'!$C$8:$C$67=$C22)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22" s="16" t="str">
        <f t="shared" si="0"/>
        <v/>
      </c>
      <c r="F22" s="18" t="str">
        <f t="shared" si="1"/>
        <v/>
      </c>
      <c r="G22" s="15" t="str">
        <f t="shared" si="2"/>
        <v/>
      </c>
      <c r="I22" s="12" t="s">
        <v>22</v>
      </c>
      <c r="J22" s="14">
        <v>12</v>
      </c>
      <c r="K22" s="19" t="s">
        <v>218</v>
      </c>
    </row>
    <row r="23" spans="1:11">
      <c r="A23" s="15" t="s">
        <v>219</v>
      </c>
      <c r="B23" s="16">
        <v>9</v>
      </c>
      <c r="C23" s="17" t="s">
        <v>42</v>
      </c>
      <c r="D23" s="15" t="str">
        <f>IFERROR(IF(SUMPRODUCT(('1_보스정보'!$C$8:$C$67=$C23)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23" s="16" t="str">
        <f t="shared" si="0"/>
        <v/>
      </c>
      <c r="F23" s="18" t="str">
        <f t="shared" si="1"/>
        <v/>
      </c>
      <c r="G23" s="15" t="str">
        <f t="shared" si="2"/>
        <v/>
      </c>
      <c r="I23" s="12" t="s">
        <v>23</v>
      </c>
      <c r="J23" s="14">
        <v>12</v>
      </c>
      <c r="K23" s="19" t="s">
        <v>218</v>
      </c>
    </row>
    <row r="24" spans="1:11">
      <c r="A24" s="15" t="s">
        <v>220</v>
      </c>
      <c r="B24" s="16">
        <v>44</v>
      </c>
      <c r="C24" s="17" t="s">
        <v>44</v>
      </c>
      <c r="D24" s="15" t="str">
        <f>IFERROR(IF(SUMPRODUCT(('1_보스정보'!$C$8:$C$67=$C24)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24" s="16" t="str">
        <f t="shared" si="0"/>
        <v/>
      </c>
      <c r="F24" s="18" t="str">
        <f t="shared" si="1"/>
        <v/>
      </c>
      <c r="G24" s="15" t="str">
        <f t="shared" si="2"/>
        <v/>
      </c>
      <c r="I24" s="12" t="s">
        <v>24</v>
      </c>
      <c r="J24" s="14">
        <v>20</v>
      </c>
      <c r="K24" s="19" t="s">
        <v>221</v>
      </c>
    </row>
    <row r="25" spans="1:11">
      <c r="A25" s="15" t="s">
        <v>222</v>
      </c>
      <c r="B25" s="16">
        <v>61</v>
      </c>
      <c r="C25" s="17" t="s">
        <v>47</v>
      </c>
      <c r="D25" s="15" t="str">
        <f>IFERROR(IF(SUMPRODUCT(('1_보스정보'!$C$8:$C$67=$C25)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25" s="16" t="str">
        <f t="shared" si="0"/>
        <v/>
      </c>
      <c r="F25" s="18" t="str">
        <f t="shared" si="1"/>
        <v/>
      </c>
      <c r="G25" s="15" t="str">
        <f t="shared" si="2"/>
        <v/>
      </c>
      <c r="I25" s="12" t="s">
        <v>25</v>
      </c>
      <c r="J25" s="14">
        <v>25</v>
      </c>
      <c r="K25" s="19" t="s">
        <v>223</v>
      </c>
    </row>
    <row r="26" spans="1:11">
      <c r="A26" s="15" t="s">
        <v>224</v>
      </c>
      <c r="B26" s="16">
        <v>74</v>
      </c>
      <c r="C26" s="17" t="s">
        <v>49</v>
      </c>
      <c r="D26" s="15" t="str">
        <f>IFERROR(IF(SUMPRODUCT(('1_보스정보'!$C$8:$C$67=$C26)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26" s="16" t="str">
        <f t="shared" si="0"/>
        <v/>
      </c>
      <c r="F26" s="18" t="str">
        <f t="shared" si="1"/>
        <v/>
      </c>
      <c r="G26" s="15" t="str">
        <f t="shared" si="2"/>
        <v/>
      </c>
      <c r="I26" s="12" t="s">
        <v>26</v>
      </c>
      <c r="J26" s="14">
        <v>30</v>
      </c>
      <c r="K26" s="19" t="s">
        <v>225</v>
      </c>
    </row>
    <row r="27" spans="1:11">
      <c r="A27" s="15" t="s">
        <v>226</v>
      </c>
      <c r="B27" s="16">
        <v>104</v>
      </c>
      <c r="C27" s="17" t="s">
        <v>50</v>
      </c>
      <c r="D27" s="15" t="str">
        <f>IFERROR(IF(SUMPRODUCT(('1_보스정보'!$C$8:$C$67=$C27)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27" s="16" t="str">
        <f t="shared" si="0"/>
        <v/>
      </c>
      <c r="F27" s="18" t="str">
        <f t="shared" si="1"/>
        <v/>
      </c>
      <c r="G27" s="15" t="str">
        <f t="shared" si="2"/>
        <v/>
      </c>
      <c r="I27" s="12" t="s">
        <v>27</v>
      </c>
      <c r="J27" s="14">
        <v>60</v>
      </c>
      <c r="K27" s="19" t="s">
        <v>227</v>
      </c>
    </row>
    <row r="28" spans="1:11">
      <c r="A28" s="15" t="s">
        <v>228</v>
      </c>
      <c r="B28" s="16">
        <v>112</v>
      </c>
      <c r="C28" s="17" t="s">
        <v>51</v>
      </c>
      <c r="D28" s="15" t="str">
        <f>IFERROR(IF(SUMPRODUCT(('1_보스정보'!$C$8:$C$67=$C28)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28" s="16" t="str">
        <f t="shared" si="0"/>
        <v/>
      </c>
      <c r="F28" s="18" t="str">
        <f t="shared" si="1"/>
        <v/>
      </c>
      <c r="G28" s="15" t="str">
        <f t="shared" si="2"/>
        <v/>
      </c>
      <c r="I28" s="12" t="s">
        <v>28</v>
      </c>
      <c r="J28" s="14">
        <v>90</v>
      </c>
      <c r="K28" s="19" t="s">
        <v>229</v>
      </c>
    </row>
    <row r="29" spans="1:11">
      <c r="A29" s="15" t="s">
        <v>230</v>
      </c>
      <c r="B29" s="16">
        <v>131</v>
      </c>
      <c r="C29" s="17" t="s">
        <v>53</v>
      </c>
      <c r="D29" s="15" t="str">
        <f>IFERROR(IF(SUMPRODUCT(('1_보스정보'!$C$8:$C$67=$C29)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29" s="16" t="str">
        <f t="shared" si="0"/>
        <v/>
      </c>
      <c r="F29" s="18" t="str">
        <f t="shared" si="1"/>
        <v/>
      </c>
      <c r="G29" s="15" t="str">
        <f t="shared" si="2"/>
        <v/>
      </c>
      <c r="I29" s="12" t="s">
        <v>29</v>
      </c>
      <c r="J29" s="14">
        <v>120</v>
      </c>
      <c r="K29" s="19" t="s">
        <v>231</v>
      </c>
    </row>
    <row r="30" spans="1:11">
      <c r="A30" s="15" t="s">
        <v>232</v>
      </c>
      <c r="B30" s="16">
        <v>108</v>
      </c>
      <c r="C30" s="17" t="s">
        <v>55</v>
      </c>
      <c r="D30" s="15" t="str">
        <f>IFERROR(IF(SUMPRODUCT(('1_보스정보'!$C$8:$C$67=$C30)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30" s="16" t="str">
        <f t="shared" si="0"/>
        <v/>
      </c>
      <c r="F30" s="18" t="str">
        <f t="shared" si="1"/>
        <v/>
      </c>
      <c r="G30" s="15" t="str">
        <f t="shared" si="2"/>
        <v/>
      </c>
      <c r="I30" s="12" t="s">
        <v>30</v>
      </c>
      <c r="J30" s="14">
        <v>120</v>
      </c>
      <c r="K30" s="19" t="s">
        <v>231</v>
      </c>
    </row>
    <row r="31" spans="1:11">
      <c r="A31" s="15" t="s">
        <v>233</v>
      </c>
      <c r="B31" s="16">
        <v>285</v>
      </c>
      <c r="C31" s="17" t="s">
        <v>57</v>
      </c>
      <c r="D31" s="15" t="str">
        <f>IFERROR(IF(SUMPRODUCT(('1_보스정보'!$C$8:$C$67=$C31)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31" s="16" t="str">
        <f t="shared" si="0"/>
        <v/>
      </c>
      <c r="F31" s="18" t="str">
        <f t="shared" si="1"/>
        <v/>
      </c>
      <c r="G31" s="15" t="str">
        <f t="shared" si="2"/>
        <v/>
      </c>
    </row>
    <row r="32" spans="1:11" ht="15" customHeight="1">
      <c r="A32" s="15" t="s">
        <v>234</v>
      </c>
      <c r="B32" s="16">
        <v>214</v>
      </c>
      <c r="C32" s="17" t="s">
        <v>58</v>
      </c>
      <c r="D32" s="15" t="str">
        <f>IFERROR(IF(SUMPRODUCT(('1_보스정보'!$C$8:$C$67=$C32)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32" s="16" t="str">
        <f t="shared" si="0"/>
        <v/>
      </c>
      <c r="F32" s="18" t="str">
        <f t="shared" si="1"/>
        <v/>
      </c>
      <c r="G32" s="15" t="str">
        <f t="shared" si="2"/>
        <v/>
      </c>
      <c r="I32" s="90" t="s">
        <v>282</v>
      </c>
      <c r="J32" s="90"/>
      <c r="K32" s="90"/>
    </row>
    <row r="33" spans="1:11">
      <c r="A33" s="15" t="s">
        <v>235</v>
      </c>
      <c r="B33" s="16">
        <v>832</v>
      </c>
      <c r="C33" s="17" t="s">
        <v>59</v>
      </c>
      <c r="D33" s="15" t="str">
        <f>IFERROR(IF(SUMPRODUCT(('1_보스정보'!$C$8:$C$67=$C33)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Y</v>
      </c>
      <c r="E33" s="16">
        <f t="shared" si="0"/>
        <v>74.2</v>
      </c>
      <c r="F33" s="18">
        <f t="shared" si="1"/>
        <v>1.2366666666666668</v>
      </c>
      <c r="G33" s="15" t="str">
        <f t="shared" si="2"/>
        <v>1분 14초</v>
      </c>
      <c r="I33" s="90"/>
      <c r="J33" s="90"/>
      <c r="K33" s="90"/>
    </row>
    <row r="34" spans="1:11">
      <c r="A34" s="15" t="s">
        <v>236</v>
      </c>
      <c r="B34" s="16">
        <v>657</v>
      </c>
      <c r="C34" s="17" t="s">
        <v>60</v>
      </c>
      <c r="D34" s="15" t="str">
        <f>IFERROR(IF(SUMPRODUCT(('1_보스정보'!$C$8:$C$67=$C34)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Y</v>
      </c>
      <c r="E34" s="16">
        <f t="shared" si="0"/>
        <v>58.6</v>
      </c>
      <c r="F34" s="18">
        <f t="shared" si="1"/>
        <v>0.97666666666666668</v>
      </c>
      <c r="G34" s="15" t="str">
        <f t="shared" si="2"/>
        <v>0분 59초</v>
      </c>
      <c r="I34" s="90"/>
      <c r="J34" s="90"/>
      <c r="K34" s="90"/>
    </row>
    <row r="35" spans="1:11">
      <c r="A35" s="15" t="s">
        <v>237</v>
      </c>
      <c r="B35" s="16">
        <v>391</v>
      </c>
      <c r="C35" s="17" t="s">
        <v>62</v>
      </c>
      <c r="D35" s="15" t="str">
        <f>IFERROR(IF(SUMPRODUCT(('1_보스정보'!$C$8:$C$67=$C35)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35" s="16" t="str">
        <f t="shared" si="0"/>
        <v/>
      </c>
      <c r="F35" s="18" t="str">
        <f t="shared" si="1"/>
        <v/>
      </c>
      <c r="G35" s="15" t="str">
        <f t="shared" si="2"/>
        <v/>
      </c>
    </row>
    <row r="36" spans="1:11">
      <c r="A36" s="15" t="s">
        <v>238</v>
      </c>
      <c r="B36" s="16">
        <v>785</v>
      </c>
      <c r="C36" s="17" t="s">
        <v>63</v>
      </c>
      <c r="D36" s="15" t="str">
        <f>IFERROR(IF(SUMPRODUCT(('1_보스정보'!$C$8:$C$67=$C36)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Y</v>
      </c>
      <c r="E36" s="16">
        <f t="shared" si="0"/>
        <v>70</v>
      </c>
      <c r="F36" s="18">
        <f t="shared" si="1"/>
        <v>1.1666666666666667</v>
      </c>
      <c r="G36" s="15" t="str">
        <f t="shared" si="2"/>
        <v>1분 10초</v>
      </c>
      <c r="I36" s="91" t="s">
        <v>284</v>
      </c>
      <c r="J36" s="91"/>
      <c r="K36" s="91"/>
    </row>
    <row r="37" spans="1:11">
      <c r="A37" s="15" t="s">
        <v>239</v>
      </c>
      <c r="B37" s="16">
        <v>558</v>
      </c>
      <c r="C37" s="17" t="s">
        <v>64</v>
      </c>
      <c r="D37" s="15" t="str">
        <f>IFERROR(IF(SUMPRODUCT(('1_보스정보'!$C$8:$C$67=$C37)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Y</v>
      </c>
      <c r="E37" s="16">
        <f t="shared" si="0"/>
        <v>49.8</v>
      </c>
      <c r="F37" s="18">
        <f t="shared" si="1"/>
        <v>0.83</v>
      </c>
      <c r="G37" s="15" t="str">
        <f t="shared" si="2"/>
        <v>0분 50초</v>
      </c>
      <c r="I37" s="91"/>
      <c r="J37" s="91"/>
      <c r="K37" s="91"/>
    </row>
    <row r="38" spans="1:11">
      <c r="A38" s="15" t="s">
        <v>240</v>
      </c>
      <c r="B38" s="16">
        <v>683</v>
      </c>
      <c r="C38" s="17" t="s">
        <v>65</v>
      </c>
      <c r="D38" s="15" t="str">
        <f>IFERROR(IF(SUMPRODUCT(('1_보스정보'!$C$8:$C$67=$C38)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Y</v>
      </c>
      <c r="E38" s="16">
        <f t="shared" si="0"/>
        <v>60.9</v>
      </c>
      <c r="F38" s="18">
        <f t="shared" si="1"/>
        <v>1.0149999999999999</v>
      </c>
      <c r="G38" s="15" t="str">
        <f t="shared" si="2"/>
        <v>1분 01초</v>
      </c>
    </row>
    <row r="39" spans="1:11">
      <c r="A39" s="15" t="s">
        <v>241</v>
      </c>
      <c r="B39" s="16">
        <v>782</v>
      </c>
      <c r="C39" s="17" t="s">
        <v>66</v>
      </c>
      <c r="D39" s="15" t="str">
        <f>IFERROR(IF(SUMPRODUCT(('1_보스정보'!$C$8:$C$67=$C39)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Y</v>
      </c>
      <c r="E39" s="16">
        <f t="shared" si="0"/>
        <v>69.8</v>
      </c>
      <c r="F39" s="18">
        <f t="shared" si="1"/>
        <v>1.1633333333333333</v>
      </c>
      <c r="G39" s="15" t="str">
        <f t="shared" si="2"/>
        <v>1분 10초</v>
      </c>
    </row>
    <row r="40" spans="1:11">
      <c r="A40" s="15" t="s">
        <v>242</v>
      </c>
      <c r="B40" s="16">
        <v>1422</v>
      </c>
      <c r="C40" s="17" t="s">
        <v>68</v>
      </c>
      <c r="D40" s="15" t="str">
        <f>IFERROR(IF(SUMPRODUCT(('1_보스정보'!$C$8:$C$67=$C40)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40" s="16" t="str">
        <f t="shared" si="0"/>
        <v/>
      </c>
      <c r="F40" s="18" t="str">
        <f t="shared" si="1"/>
        <v/>
      </c>
      <c r="G40" s="15" t="str">
        <f t="shared" si="2"/>
        <v/>
      </c>
    </row>
    <row r="41" spans="1:11">
      <c r="A41" s="15" t="s">
        <v>27</v>
      </c>
      <c r="B41" s="16">
        <v>1765</v>
      </c>
      <c r="C41" s="17" t="s">
        <v>70</v>
      </c>
      <c r="D41" s="15" t="str">
        <f>IFERROR(IF(SUMPRODUCT(('1_보스정보'!$C$8:$C$67=$C41)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41" s="16" t="str">
        <f t="shared" si="0"/>
        <v/>
      </c>
      <c r="F41" s="18" t="str">
        <f t="shared" si="1"/>
        <v/>
      </c>
      <c r="G41" s="15" t="str">
        <f t="shared" si="2"/>
        <v/>
      </c>
    </row>
    <row r="42" spans="1:11">
      <c r="A42" s="15" t="s">
        <v>243</v>
      </c>
      <c r="B42" s="16">
        <v>2386</v>
      </c>
      <c r="C42" s="17" t="s">
        <v>72</v>
      </c>
      <c r="D42" s="15" t="str">
        <f>IFERROR(IF(SUMPRODUCT(('1_보스정보'!$C$8:$C$67=$C42)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42" s="16" t="str">
        <f t="shared" si="0"/>
        <v/>
      </c>
      <c r="F42" s="18" t="str">
        <f t="shared" si="1"/>
        <v/>
      </c>
      <c r="G42" s="15" t="str">
        <f t="shared" si="2"/>
        <v/>
      </c>
    </row>
    <row r="43" spans="1:11">
      <c r="A43" s="15" t="s">
        <v>244</v>
      </c>
      <c r="B43" s="16">
        <v>3468</v>
      </c>
      <c r="C43" s="17" t="s">
        <v>73</v>
      </c>
      <c r="D43" s="15" t="str">
        <f>IFERROR(IF(SUMPRODUCT(('1_보스정보'!$C$8:$C$67=$C43)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Y</v>
      </c>
      <c r="E43" s="16">
        <f t="shared" si="0"/>
        <v>309.39999999999998</v>
      </c>
      <c r="F43" s="18">
        <f t="shared" si="1"/>
        <v>5.1566666666666663</v>
      </c>
      <c r="G43" s="15" t="str">
        <f t="shared" si="2"/>
        <v>5분 09초</v>
      </c>
    </row>
    <row r="44" spans="1:11">
      <c r="A44" s="15" t="s">
        <v>245</v>
      </c>
      <c r="B44" s="16">
        <v>3772</v>
      </c>
      <c r="C44" s="17" t="s">
        <v>75</v>
      </c>
      <c r="D44" s="15" t="str">
        <f>IFERROR(IF(SUMPRODUCT(('1_보스정보'!$C$8:$C$67=$C44)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44" s="16" t="str">
        <f t="shared" si="0"/>
        <v/>
      </c>
      <c r="F44" s="18" t="str">
        <f t="shared" si="1"/>
        <v/>
      </c>
      <c r="G44" s="15" t="str">
        <f t="shared" si="2"/>
        <v/>
      </c>
    </row>
    <row r="45" spans="1:11">
      <c r="A45" s="15" t="s">
        <v>246</v>
      </c>
      <c r="B45" s="16">
        <v>5547</v>
      </c>
      <c r="C45" s="17" t="s">
        <v>76</v>
      </c>
      <c r="D45" s="15" t="str">
        <f>IFERROR(IF(SUMPRODUCT(('1_보스정보'!$C$8:$C$67=$C45)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Y</v>
      </c>
      <c r="E45" s="16">
        <f t="shared" si="0"/>
        <v>494.9</v>
      </c>
      <c r="F45" s="18">
        <f t="shared" si="1"/>
        <v>8.2483333333333331</v>
      </c>
      <c r="G45" s="15" t="str">
        <f t="shared" si="2"/>
        <v>8분 15초</v>
      </c>
    </row>
    <row r="46" spans="1:11">
      <c r="A46" s="15" t="s">
        <v>247</v>
      </c>
      <c r="B46" s="16">
        <v>6907</v>
      </c>
      <c r="C46" s="17" t="s">
        <v>77</v>
      </c>
      <c r="D46" s="15" t="str">
        <f>IFERROR(IF(SUMPRODUCT(('1_보스정보'!$C$8:$C$67=$C46)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Y</v>
      </c>
      <c r="E46" s="16">
        <f t="shared" si="0"/>
        <v>616.20000000000005</v>
      </c>
      <c r="F46" s="18">
        <f t="shared" si="1"/>
        <v>10.270000000000001</v>
      </c>
      <c r="G46" s="15" t="str">
        <f t="shared" si="2"/>
        <v>10분 16초</v>
      </c>
    </row>
    <row r="47" spans="1:11">
      <c r="A47" s="15" t="s">
        <v>248</v>
      </c>
      <c r="B47" s="16">
        <v>10412</v>
      </c>
      <c r="C47" s="17" t="s">
        <v>79</v>
      </c>
      <c r="D47" s="15" t="str">
        <f>IFERROR(IF(SUMPRODUCT(('1_보스정보'!$C$8:$C$67=$C47)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Y</v>
      </c>
      <c r="E47" s="16">
        <f t="shared" si="0"/>
        <v>928.9</v>
      </c>
      <c r="F47" s="18">
        <f t="shared" si="1"/>
        <v>15.481666666666666</v>
      </c>
      <c r="G47" s="15" t="str">
        <f t="shared" si="2"/>
        <v>15분 29초</v>
      </c>
    </row>
    <row r="48" spans="1:11">
      <c r="A48" s="15" t="s">
        <v>177</v>
      </c>
      <c r="B48" s="16">
        <v>13451</v>
      </c>
      <c r="C48" s="17" t="s">
        <v>81</v>
      </c>
      <c r="D48" s="15" t="str">
        <f>IFERROR(IF(SUMPRODUCT(('1_보스정보'!$C$8:$C$67=$C48)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Y</v>
      </c>
      <c r="E48" s="16">
        <f t="shared" si="0"/>
        <v>1200</v>
      </c>
      <c r="F48" s="18">
        <f t="shared" si="1"/>
        <v>20</v>
      </c>
      <c r="G48" s="15" t="str">
        <f t="shared" si="2"/>
        <v>20분 00초</v>
      </c>
    </row>
    <row r="49" spans="1:7">
      <c r="A49" s="15" t="s">
        <v>249</v>
      </c>
      <c r="B49" s="16">
        <v>13763</v>
      </c>
      <c r="C49" s="17" t="s">
        <v>82</v>
      </c>
      <c r="D49" s="15" t="str">
        <f>IFERROR(IF(SUMPRODUCT(('1_보스정보'!$C$8:$C$67=$C49)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Y</v>
      </c>
      <c r="E49" s="16">
        <f t="shared" si="0"/>
        <v>1227.8</v>
      </c>
      <c r="F49" s="18">
        <f t="shared" si="1"/>
        <v>20.463333333333331</v>
      </c>
      <c r="G49" s="15" t="str">
        <f t="shared" si="2"/>
        <v>20분 28초</v>
      </c>
    </row>
    <row r="50" spans="1:7">
      <c r="A50" s="15" t="s">
        <v>250</v>
      </c>
      <c r="B50" s="16">
        <v>30808</v>
      </c>
      <c r="C50" s="17" t="s">
        <v>84</v>
      </c>
      <c r="D50" s="15" t="str">
        <f>IFERROR(IF(SUMPRODUCT(('1_보스정보'!$C$8:$C$67=$C50)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50" s="16" t="str">
        <f t="shared" si="0"/>
        <v/>
      </c>
      <c r="F50" s="18" t="str">
        <f t="shared" si="1"/>
        <v/>
      </c>
      <c r="G50" s="15" t="str">
        <f t="shared" si="2"/>
        <v/>
      </c>
    </row>
    <row r="51" spans="1:7">
      <c r="A51" s="15" t="s">
        <v>251</v>
      </c>
      <c r="B51" s="16">
        <v>27293</v>
      </c>
      <c r="C51" s="17" t="s">
        <v>85</v>
      </c>
      <c r="D51" s="15" t="str">
        <f>IFERROR(IF(SUMPRODUCT(('1_보스정보'!$C$8:$C$67=$C51)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51" s="16" t="str">
        <f t="shared" si="0"/>
        <v/>
      </c>
      <c r="F51" s="18" t="str">
        <f t="shared" si="1"/>
        <v/>
      </c>
      <c r="G51" s="15" t="str">
        <f t="shared" si="2"/>
        <v/>
      </c>
    </row>
    <row r="52" spans="1:7">
      <c r="A52" s="15" t="s">
        <v>252</v>
      </c>
      <c r="B52" s="16">
        <v>40742</v>
      </c>
      <c r="C52" s="17" t="s">
        <v>87</v>
      </c>
      <c r="D52" s="15" t="str">
        <f>IFERROR(IF(SUMPRODUCT(('1_보스정보'!$C$8:$C$67=$C52)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52" s="16" t="str">
        <f t="shared" si="0"/>
        <v/>
      </c>
      <c r="F52" s="18" t="str">
        <f t="shared" si="1"/>
        <v/>
      </c>
      <c r="G52" s="15" t="str">
        <f t="shared" si="2"/>
        <v/>
      </c>
    </row>
    <row r="53" spans="1:7">
      <c r="A53" s="15" t="s">
        <v>253</v>
      </c>
      <c r="B53" s="16">
        <v>41494</v>
      </c>
      <c r="C53" s="17" t="s">
        <v>88</v>
      </c>
      <c r="D53" s="15" t="str">
        <f>IFERROR(IF(SUMPRODUCT(('1_보스정보'!$C$8:$C$67=$C53)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53" s="16" t="str">
        <f t="shared" si="0"/>
        <v/>
      </c>
      <c r="F53" s="18" t="str">
        <f t="shared" si="1"/>
        <v/>
      </c>
      <c r="G53" s="15" t="str">
        <f t="shared" si="2"/>
        <v/>
      </c>
    </row>
    <row r="54" spans="1:7">
      <c r="A54" s="15" t="s">
        <v>254</v>
      </c>
      <c r="B54" s="16">
        <v>50881</v>
      </c>
      <c r="C54" s="17" t="s">
        <v>90</v>
      </c>
      <c r="D54" s="15" t="str">
        <f>IFERROR(IF(SUMPRODUCT(('1_보스정보'!$C$8:$C$67=$C54)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54" s="16" t="str">
        <f t="shared" si="0"/>
        <v/>
      </c>
      <c r="F54" s="18" t="str">
        <f t="shared" si="1"/>
        <v/>
      </c>
      <c r="G54" s="15" t="str">
        <f t="shared" si="2"/>
        <v/>
      </c>
    </row>
    <row r="55" spans="1:7">
      <c r="A55" s="15" t="s">
        <v>255</v>
      </c>
      <c r="B55" s="16">
        <v>40160</v>
      </c>
      <c r="C55" s="17" t="s">
        <v>91</v>
      </c>
      <c r="D55" s="15" t="str">
        <f>IFERROR(IF(SUMPRODUCT(('1_보스정보'!$C$8:$C$67=$C55)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55" s="16" t="str">
        <f t="shared" si="0"/>
        <v/>
      </c>
      <c r="F55" s="18" t="str">
        <f t="shared" si="1"/>
        <v/>
      </c>
      <c r="G55" s="15" t="str">
        <f t="shared" si="2"/>
        <v/>
      </c>
    </row>
    <row r="56" spans="1:7">
      <c r="A56" s="15" t="s">
        <v>256</v>
      </c>
      <c r="B56" s="16">
        <v>60782</v>
      </c>
      <c r="C56" s="17" t="s">
        <v>92</v>
      </c>
      <c r="D56" s="15" t="str">
        <f>IFERROR(IF(SUMPRODUCT(('1_보스정보'!$C$8:$C$67=$C56)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56" s="16" t="str">
        <f t="shared" si="0"/>
        <v/>
      </c>
      <c r="F56" s="18" t="str">
        <f t="shared" si="1"/>
        <v/>
      </c>
      <c r="G56" s="15" t="str">
        <f t="shared" si="2"/>
        <v/>
      </c>
    </row>
    <row r="57" spans="1:7">
      <c r="A57" s="15" t="s">
        <v>257</v>
      </c>
      <c r="B57" s="16">
        <v>61784</v>
      </c>
      <c r="C57" s="17" t="s">
        <v>93</v>
      </c>
      <c r="D57" s="15" t="str">
        <f>IFERROR(IF(SUMPRODUCT(('1_보스정보'!$C$8:$C$67=$C57)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57" s="16" t="str">
        <f t="shared" si="0"/>
        <v/>
      </c>
      <c r="F57" s="18" t="str">
        <f t="shared" si="1"/>
        <v/>
      </c>
      <c r="G57" s="15" t="str">
        <f t="shared" si="2"/>
        <v/>
      </c>
    </row>
    <row r="58" spans="1:7">
      <c r="A58" s="15" t="s">
        <v>258</v>
      </c>
      <c r="B58" s="16">
        <v>44800</v>
      </c>
      <c r="C58" s="17" t="s">
        <v>94</v>
      </c>
      <c r="D58" s="15" t="str">
        <f>IFERROR(IF(SUMPRODUCT(('1_보스정보'!$C$8:$C$67=$C58)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58" s="16" t="str">
        <f t="shared" si="0"/>
        <v/>
      </c>
      <c r="F58" s="18" t="str">
        <f t="shared" si="1"/>
        <v/>
      </c>
      <c r="G58" s="15" t="str">
        <f t="shared" si="2"/>
        <v/>
      </c>
    </row>
    <row r="59" spans="1:7">
      <c r="A59" s="15" t="s">
        <v>259</v>
      </c>
      <c r="B59" s="16">
        <v>96109</v>
      </c>
      <c r="C59" s="17" t="s">
        <v>95</v>
      </c>
      <c r="D59" s="15" t="str">
        <f>IFERROR(IF(SUMPRODUCT(('1_보스정보'!$C$8:$C$67=$C59)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59" s="16" t="str">
        <f t="shared" si="0"/>
        <v/>
      </c>
      <c r="F59" s="18" t="str">
        <f t="shared" si="1"/>
        <v/>
      </c>
      <c r="G59" s="15" t="str">
        <f t="shared" si="2"/>
        <v/>
      </c>
    </row>
    <row r="60" spans="1:7">
      <c r="A60" s="15" t="s">
        <v>260</v>
      </c>
      <c r="B60" s="16">
        <v>111777</v>
      </c>
      <c r="C60" s="17" t="s">
        <v>96</v>
      </c>
      <c r="D60" s="15" t="str">
        <f>IFERROR(IF(SUMPRODUCT(('1_보스정보'!$C$8:$C$67=$C60)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60" s="16" t="str">
        <f t="shared" si="0"/>
        <v/>
      </c>
      <c r="F60" s="18" t="str">
        <f t="shared" si="1"/>
        <v/>
      </c>
      <c r="G60" s="15" t="str">
        <f t="shared" si="2"/>
        <v/>
      </c>
    </row>
    <row r="61" spans="1:7">
      <c r="A61" s="15" t="s">
        <v>261</v>
      </c>
      <c r="B61" s="16">
        <v>88891</v>
      </c>
      <c r="C61" s="17" t="s">
        <v>97</v>
      </c>
      <c r="D61" s="15" t="str">
        <f>IFERROR(IF(SUMPRODUCT(('1_보스정보'!$C$8:$C$67=$C61)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61" s="16" t="str">
        <f t="shared" si="0"/>
        <v/>
      </c>
      <c r="F61" s="18" t="str">
        <f t="shared" si="1"/>
        <v/>
      </c>
      <c r="G61" s="15" t="str">
        <f t="shared" si="2"/>
        <v/>
      </c>
    </row>
    <row r="62" spans="1:7">
      <c r="A62" s="15" t="s">
        <v>262</v>
      </c>
      <c r="B62" s="16">
        <v>145093</v>
      </c>
      <c r="C62" s="17" t="s">
        <v>98</v>
      </c>
      <c r="D62" s="15" t="str">
        <f>IFERROR(IF(SUMPRODUCT(('1_보스정보'!$C$8:$C$67=$C62)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62" s="16" t="str">
        <f t="shared" si="0"/>
        <v/>
      </c>
      <c r="F62" s="18" t="str">
        <f t="shared" si="1"/>
        <v/>
      </c>
      <c r="G62" s="15" t="str">
        <f t="shared" si="2"/>
        <v/>
      </c>
    </row>
    <row r="63" spans="1:7">
      <c r="A63" s="15" t="s">
        <v>263</v>
      </c>
      <c r="B63" s="16">
        <v>81189</v>
      </c>
      <c r="C63" s="17" t="s">
        <v>99</v>
      </c>
      <c r="D63" s="15" t="str">
        <f>IFERROR(IF(SUMPRODUCT(('1_보스정보'!$C$8:$C$67=$C63)*(('1_보스정보'!$J$7=$B$7)*('1_보스정보'!$J$8:$J$67="Y")+('1_보스정보'!$K$7=$B$7)*('1_보스정보'!$K$8:$K$67="Y")+('1_보스정보'!$L$7=$B$7)*('1_보스정보'!$L$8:$L$67="Y")+('1_보스정보'!$M$7=$B$7)*('1_보스정보'!$M$8:$M$67="Y")+('1_보스정보'!$N$7=$B$7)*('1_보스정보'!$N$8:$N$67="Y")+('1_보스정보'!$O$7=$B$7)*('1_보스정보'!$O$8:$O$67="Y")+('1_보스정보'!$P$7=$B$7)*('1_보스정보'!$P$8:$P$67="Y")+('1_보스정보'!$Q$7=$B$7)*('1_보스정보'!$Q$8:$Q$67="Y")+('1_보스정보'!$R$7=$B$7)*('1_보스정보'!$R$8:$R$67="Y")+('1_보스정보'!$S$7=$B$7)*('1_보스정보'!$S$8:$S$67="Y")+('1_보스정보'!$T$7=$B$7)*('1_보스정보'!$T$8:$T$67="Y")+('1_보스정보'!$U$7=$B$7)*('1_보스정보'!$U$8:$U$67="Y")))&gt;0,"Y","N"),"N")</f>
        <v>N</v>
      </c>
      <c r="E63" s="16" t="str">
        <f t="shared" si="0"/>
        <v/>
      </c>
      <c r="F63" s="18" t="str">
        <f t="shared" si="1"/>
        <v/>
      </c>
      <c r="G63" s="15" t="str">
        <f t="shared" si="2"/>
        <v/>
      </c>
    </row>
    <row r="65" s="1" customFormat="1" hidden="1"/>
    <row r="66" s="1" customFormat="1" hidden="1"/>
    <row r="67" s="1" customFormat="1" hidden="1"/>
    <row r="68" s="1" customFormat="1" hidden="1"/>
    <row r="69" s="1" customFormat="1" hidden="1"/>
    <row r="70" s="1" customFormat="1" hidden="1"/>
    <row r="71" s="1" customFormat="1" hidden="1"/>
    <row r="72" s="1" customFormat="1" hidden="1"/>
    <row r="73" s="1" customFormat="1" hidden="1"/>
    <row r="74" s="1" customFormat="1" hidden="1"/>
    <row r="75" s="1" customFormat="1" hidden="1"/>
  </sheetData>
  <mergeCells count="21">
    <mergeCell ref="A1:K1"/>
    <mergeCell ref="J5:K5"/>
    <mergeCell ref="J6:K6"/>
    <mergeCell ref="J7:K7"/>
    <mergeCell ref="A2:K2"/>
    <mergeCell ref="J8:K8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I32:K34"/>
    <mergeCell ref="I36:K37"/>
    <mergeCell ref="C14:D14"/>
    <mergeCell ref="C15:D15"/>
    <mergeCell ref="C16:D16"/>
  </mergeCells>
  <phoneticPr fontId="2" type="noConversion"/>
  <conditionalFormatting sqref="A1:K1 A2 A3:K3 A4:C16 E4:K16 A17:K31 A32:I32 A33:H34 A35:K35 A36:I36 A37:H37 A38:K63">
    <cfRule type="expression" dxfId="11" priority="6">
      <formula>A1="N"</formula>
    </cfRule>
    <cfRule type="cellIs" dxfId="10" priority="7" operator="equal">
      <formula>"Y"</formula>
    </cfRule>
    <cfRule type="cellIs" dxfId="9" priority="8" operator="equal">
      <formula>"N"</formula>
    </cfRule>
  </conditionalFormatting>
  <conditionalFormatting sqref="A17:K31 A32:I32 A33:H34 A35:K35 A36:I36 A37:H37 A38:K63 A4:C16 A1:K1 A2 A3:K3 E4:K16">
    <cfRule type="expression" dxfId="8" priority="5">
      <formula>A1="Y"</formula>
    </cfRule>
  </conditionalFormatting>
  <conditionalFormatting sqref="B14">
    <cfRule type="expression" dxfId="7" priority="1">
      <formula>$B$14="기준미달"</formula>
    </cfRule>
    <cfRule type="expression" dxfId="6" priority="2">
      <formula>$B$14="기준충족"</formula>
    </cfRule>
    <cfRule type="expression" dxfId="5" priority="3">
      <formula>$B$14="여유"</formula>
    </cfRule>
  </conditionalFormatting>
  <conditionalFormatting sqref="D21:D63">
    <cfRule type="expression" dxfId="4" priority="4">
      <formula>D21="Y"</formula>
    </cfRule>
  </conditionalFormatting>
  <dataValidations count="2">
    <dataValidation type="list" sqref="B5" xr:uid="{00000000-0002-0000-0400-000000000000}">
      <formula1>$A$21:$A$63</formula1>
    </dataValidation>
    <dataValidation type="list" allowBlank="1" sqref="B7" xr:uid="{00000000-0002-0000-0400-000001000000}">
      <formula1>BossPresetList</formula1>
    </dataValidation>
  </dataValidation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2</vt:i4>
      </vt:variant>
    </vt:vector>
  </HeadingPairs>
  <TitlesOfParts>
    <vt:vector size="7" baseType="lpstr">
      <vt:lpstr>1_보스정보</vt:lpstr>
      <vt:lpstr>2_도핑계산</vt:lpstr>
      <vt:lpstr>3_캐릭터정보</vt:lpstr>
      <vt:lpstr>4_수익요약</vt:lpstr>
      <vt:lpstr>5_소요시간예측</vt:lpstr>
      <vt:lpstr>BossPresetList</vt:lpstr>
      <vt:lpstr>DopingPresetList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태웅 김</cp:lastModifiedBy>
  <dcterms:modified xsi:type="dcterms:W3CDTF">2026-05-24T14:02:07Z</dcterms:modified>
</cp:coreProperties>
</file>